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5576" windowHeight="9816" activeTab="1"/>
  </bookViews>
  <sheets>
    <sheet name="Summary &amp; form" sheetId="1" r:id="rId1"/>
    <sheet name="Competition_Schedule Olympic" sheetId="2" r:id="rId2"/>
    <sheet name="Competition_Schedule_Paralympic" sheetId="3" r:id="rId3"/>
  </sheets>
  <externalReferences>
    <externalReference r:id="rId6"/>
  </externalReferences>
  <definedNames>
    <definedName name="__Rep1">'[1]OLYMPIC Request Detail'!#REF!</definedName>
    <definedName name="__Rep10">'[1]OLYMPIC Request Detail'!#REF!</definedName>
    <definedName name="__Rep11">'[1]OLYMPIC Request Detail'!#REF!</definedName>
    <definedName name="__Rep12">'[1]OLYMPIC Request Detail'!#REF!</definedName>
    <definedName name="__Rep2">'[1]OLYMPIC Request Detail'!#REF!</definedName>
    <definedName name="__Rep3">'[1]OLYMPIC Request Detail'!#REF!</definedName>
    <definedName name="__Rep4">'[1]OLYMPIC Request Detail'!#REF!</definedName>
    <definedName name="__Rep6">'[1]OLYMPIC Request Detail'!#REF!</definedName>
    <definedName name="__Rep7">'[1]OLYMPIC Request Detail'!#REF!</definedName>
    <definedName name="__Rep8">'[1]OLYMPIC Request Detail'!#REF!</definedName>
    <definedName name="__Rep9">'[1]OLYMPIC Request Detail'!#REF!</definedName>
    <definedName name="_Rep1">'[1]OLYMPIC Request Detail'!#REF!</definedName>
    <definedName name="_Rep10">'[1]OLYMPIC Request Detail'!#REF!</definedName>
    <definedName name="_Rep11">'[1]OLYMPIC Request Detail'!#REF!</definedName>
    <definedName name="_Rep12">'[1]OLYMPIC Request Detail'!#REF!</definedName>
    <definedName name="_Rep2">'[1]OLYMPIC Request Detail'!#REF!</definedName>
    <definedName name="_Rep3">'[1]OLYMPIC Request Detail'!#REF!</definedName>
    <definedName name="_Rep4">'[1]OLYMPIC Request Detail'!#REF!</definedName>
    <definedName name="_Rep5">'[1]OLYMPIC Request Detail'!#REF!</definedName>
    <definedName name="_Rep6">'[1]OLYMPIC Request Detail'!#REF!</definedName>
    <definedName name="_Rep7">'[1]OLYMPIC Request Detail'!#REF!</definedName>
    <definedName name="_Rep8">'[1]OLYMPIC Request Detail'!#REF!</definedName>
    <definedName name="_Rep9">'[1]OLYMPIC Request Detail'!#REF!</definedName>
    <definedName name="Division_Group10">'[1]OLYMPIC Request Detail'!#REF!</definedName>
    <definedName name="Division_Group11">'[1]OLYMPIC Request Detail'!#REF!</definedName>
    <definedName name="Division_Group12">'[1]OLYMPIC Request Detail'!#REF!</definedName>
    <definedName name="Division_Group2">'[1]OLYMPIC Request Detail'!#REF!</definedName>
    <definedName name="Division_Group3">'[1]OLYMPIC Request Detail'!#REF!</definedName>
    <definedName name="Division_Group4">'[1]OLYMPIC Request Detail'!#REF!</definedName>
    <definedName name="Division_Group5">'[1]OLYMPIC Request Detail'!#REF!</definedName>
    <definedName name="Division_Group6">'[1]OLYMPIC Request Detail'!#REF!</definedName>
    <definedName name="Division_Group7">'[1]OLYMPIC Request Detail'!#REF!</definedName>
    <definedName name="Division_Group8">'[1]OLYMPIC Request Detail'!#REF!</definedName>
    <definedName name="Division_Group9">'[1]OLYMPIC Request Detail'!#REF!</definedName>
  </definedNames>
  <calcPr fullCalcOnLoad="1"/>
</workbook>
</file>

<file path=xl/sharedStrings.xml><?xml version="1.0" encoding="utf-8"?>
<sst xmlns="http://schemas.openxmlformats.org/spreadsheetml/2006/main" count="1540" uniqueCount="530">
  <si>
    <t>OZC01</t>
  </si>
  <si>
    <t>Fisht Olympic Stadium</t>
  </si>
  <si>
    <t>No</t>
  </si>
  <si>
    <t>HIGH</t>
  </si>
  <si>
    <t>OIH52</t>
  </si>
  <si>
    <t>Bolshoy Ice Dome</t>
  </si>
  <si>
    <t>Yes</t>
  </si>
  <si>
    <t>OBS06</t>
  </si>
  <si>
    <t>Sliding Center Sanki</t>
  </si>
  <si>
    <t>REG</t>
  </si>
  <si>
    <t>OCC10</t>
  </si>
  <si>
    <t>Laura Cross-country Ski &amp; Biathlon Center</t>
  </si>
  <si>
    <t>OFS12</t>
  </si>
  <si>
    <t>Iceberg Skating Palace</t>
  </si>
  <si>
    <t>OBS05</t>
  </si>
  <si>
    <t>OIH51</t>
  </si>
  <si>
    <t>OBT11</t>
  </si>
  <si>
    <t>OSS12</t>
  </si>
  <si>
    <t>Adler Arena</t>
  </si>
  <si>
    <t>OAS10</t>
  </si>
  <si>
    <t>Rosa Khutor Alpine Center</t>
  </si>
  <si>
    <t>OCC09</t>
  </si>
  <si>
    <t>OSB09</t>
  </si>
  <si>
    <t>Rosa Khutor Extreme Park</t>
  </si>
  <si>
    <t>OIH50</t>
  </si>
  <si>
    <t>OST05</t>
  </si>
  <si>
    <t>OBT10</t>
  </si>
  <si>
    <t>OSS11</t>
  </si>
  <si>
    <t>OIH49</t>
  </si>
  <si>
    <t>OAS09</t>
  </si>
  <si>
    <t>OCU33</t>
  </si>
  <si>
    <t>Ice Cube Curling Center</t>
  </si>
  <si>
    <t>OFR11</t>
  </si>
  <si>
    <t>OCU32</t>
  </si>
  <si>
    <t>OIH48</t>
  </si>
  <si>
    <t>OFS11</t>
  </si>
  <si>
    <t>OFR10</t>
  </si>
  <si>
    <t>OIH47</t>
  </si>
  <si>
    <t>OCU31</t>
  </si>
  <si>
    <t>OFR09</t>
  </si>
  <si>
    <t>ONC03</t>
  </si>
  <si>
    <t>OCU30</t>
  </si>
  <si>
    <t>OIH46</t>
  </si>
  <si>
    <t>Shayba Arena</t>
  </si>
  <si>
    <t>OIH45</t>
  </si>
  <si>
    <t>OBS04</t>
  </si>
  <si>
    <t>OFS10</t>
  </si>
  <si>
    <t>OCU29</t>
  </si>
  <si>
    <t>OBT09</t>
  </si>
  <si>
    <t>OSS10</t>
  </si>
  <si>
    <t>OIH44</t>
  </si>
  <si>
    <t>OCU28</t>
  </si>
  <si>
    <t>OCC08</t>
  </si>
  <si>
    <t>OIH43</t>
  </si>
  <si>
    <t>OAS08</t>
  </si>
  <si>
    <t>OSB08</t>
  </si>
  <si>
    <t>OIH42</t>
  </si>
  <si>
    <t>OIH41</t>
  </si>
  <si>
    <t>OBS03</t>
  </si>
  <si>
    <t>OSS09</t>
  </si>
  <si>
    <t>OFR08</t>
  </si>
  <si>
    <t>OIH40</t>
  </si>
  <si>
    <t>OST04</t>
  </si>
  <si>
    <t>ONC02</t>
  </si>
  <si>
    <t>OIH39</t>
  </si>
  <si>
    <t>OAS07</t>
  </si>
  <si>
    <t>OSJ06</t>
  </si>
  <si>
    <t>RusSki Gorki Jumping Center</t>
  </si>
  <si>
    <t>OIH38</t>
  </si>
  <si>
    <t>OFS09</t>
  </si>
  <si>
    <t>OCU24</t>
  </si>
  <si>
    <t>OBT08</t>
  </si>
  <si>
    <t>OBS02</t>
  </si>
  <si>
    <t>OFR07</t>
  </si>
  <si>
    <t>OIH37</t>
  </si>
  <si>
    <t>OCU23</t>
  </si>
  <si>
    <t>OSB07</t>
  </si>
  <si>
    <t>OCU22</t>
  </si>
  <si>
    <t>OIH36</t>
  </si>
  <si>
    <t>OIH35</t>
  </si>
  <si>
    <t>OFS08</t>
  </si>
  <si>
    <t>OCU21</t>
  </si>
  <si>
    <t>OBT07</t>
  </si>
  <si>
    <t>OBS01</t>
  </si>
  <si>
    <t>OSS08</t>
  </si>
  <si>
    <t>OIH34</t>
  </si>
  <si>
    <t>OIH33</t>
  </si>
  <si>
    <t>OCU20</t>
  </si>
  <si>
    <t>OCC07</t>
  </si>
  <si>
    <t>OSB06</t>
  </si>
  <si>
    <t>OIH32</t>
  </si>
  <si>
    <t>OIH31</t>
  </si>
  <si>
    <t>OAS06</t>
  </si>
  <si>
    <t>OCU19</t>
  </si>
  <si>
    <t>OSJ05</t>
  </si>
  <si>
    <t>OIH30</t>
  </si>
  <si>
    <t>OIH29</t>
  </si>
  <si>
    <t>OSN03</t>
  </si>
  <si>
    <t>OCU18</t>
  </si>
  <si>
    <t>OSS07</t>
  </si>
  <si>
    <t>OIH27</t>
  </si>
  <si>
    <t>OST03</t>
  </si>
  <si>
    <t>OCU17</t>
  </si>
  <si>
    <t>OCC06</t>
  </si>
  <si>
    <t>OIH26</t>
  </si>
  <si>
    <t>OIH25</t>
  </si>
  <si>
    <t>OAS05</t>
  </si>
  <si>
    <t>OCU16</t>
  </si>
  <si>
    <t>OSJ04</t>
  </si>
  <si>
    <t>OIH24</t>
  </si>
  <si>
    <t>OIH23</t>
  </si>
  <si>
    <t>OFS07</t>
  </si>
  <si>
    <t>OCU15</t>
  </si>
  <si>
    <t>OBT06</t>
  </si>
  <si>
    <t>OSN02</t>
  </si>
  <si>
    <t>OFR06</t>
  </si>
  <si>
    <t>OIH22</t>
  </si>
  <si>
    <t>OIH21</t>
  </si>
  <si>
    <t>OCU14</t>
  </si>
  <si>
    <t>OCC05</t>
  </si>
  <si>
    <t>OIH20</t>
  </si>
  <si>
    <t>OIH19</t>
  </si>
  <si>
    <t>OAS04</t>
  </si>
  <si>
    <t>OCU13</t>
  </si>
  <si>
    <t>OIH18</t>
  </si>
  <si>
    <t>OIH17</t>
  </si>
  <si>
    <t>OFS06</t>
  </si>
  <si>
    <t>OCU12</t>
  </si>
  <si>
    <t>OLG06</t>
  </si>
  <si>
    <t>OSS06</t>
  </si>
  <si>
    <t>OBT05</t>
  </si>
  <si>
    <t>OIH16</t>
  </si>
  <si>
    <t>OIH15</t>
  </si>
  <si>
    <t>OST02</t>
  </si>
  <si>
    <t>OCU11</t>
  </si>
  <si>
    <t>OCC04</t>
  </si>
  <si>
    <t>OIH14</t>
  </si>
  <si>
    <t>OIH13</t>
  </si>
  <si>
    <t>OSN01</t>
  </si>
  <si>
    <t>OFR05</t>
  </si>
  <si>
    <t>OCU10</t>
  </si>
  <si>
    <t>OIH12</t>
  </si>
  <si>
    <t>OIH11</t>
  </si>
  <si>
    <t>OFS05</t>
  </si>
  <si>
    <t>OCU09</t>
  </si>
  <si>
    <t>OLG05</t>
  </si>
  <si>
    <t>OSS05</t>
  </si>
  <si>
    <t>OSB05</t>
  </si>
  <si>
    <t>OIH10</t>
  </si>
  <si>
    <t>OCU08</t>
  </si>
  <si>
    <t>ONC01</t>
  </si>
  <si>
    <t>OIH09</t>
  </si>
  <si>
    <t>OAS03</t>
  </si>
  <si>
    <t>OCU07</t>
  </si>
  <si>
    <t>OSJ03</t>
  </si>
  <si>
    <t>OIH08</t>
  </si>
  <si>
    <t>OFS04</t>
  </si>
  <si>
    <t>OCU06</t>
  </si>
  <si>
    <t>OBT04</t>
  </si>
  <si>
    <t>OLG04</t>
  </si>
  <si>
    <t>OSB04</t>
  </si>
  <si>
    <t>OSS04</t>
  </si>
  <si>
    <t>OIH07</t>
  </si>
  <si>
    <t>OCU05</t>
  </si>
  <si>
    <t>OCC03</t>
  </si>
  <si>
    <t>OFR04</t>
  </si>
  <si>
    <t>OCU04</t>
  </si>
  <si>
    <t>OIH06</t>
  </si>
  <si>
    <t>OCU03</t>
  </si>
  <si>
    <t>OBT03</t>
  </si>
  <si>
    <t>OLG03</t>
  </si>
  <si>
    <t>OFR03</t>
  </si>
  <si>
    <t>OSS03</t>
  </si>
  <si>
    <t>OIH05</t>
  </si>
  <si>
    <t>OCU02</t>
  </si>
  <si>
    <t>OST01</t>
  </si>
  <si>
    <t>OAS02</t>
  </si>
  <si>
    <t>OCU01</t>
  </si>
  <si>
    <t>OSJ02</t>
  </si>
  <si>
    <t>OIH04</t>
  </si>
  <si>
    <t>OFS03</t>
  </si>
  <si>
    <t>OLG02</t>
  </si>
  <si>
    <t>OBT02</t>
  </si>
  <si>
    <t>OSS02</t>
  </si>
  <si>
    <t>OIH03</t>
  </si>
  <si>
    <t>OCC02</t>
  </si>
  <si>
    <t>OAS01</t>
  </si>
  <si>
    <t>OSB03</t>
  </si>
  <si>
    <t>OFR02</t>
  </si>
  <si>
    <t>OSJ01</t>
  </si>
  <si>
    <t>OIH02</t>
  </si>
  <si>
    <t>OLG01</t>
  </si>
  <si>
    <t>OFS02</t>
  </si>
  <si>
    <t>OBT01</t>
  </si>
  <si>
    <t>OSS01</t>
  </si>
  <si>
    <t>OIH01</t>
  </si>
  <si>
    <t>OCC01</t>
  </si>
  <si>
    <t>OSB02</t>
  </si>
  <si>
    <t>OZO01</t>
  </si>
  <si>
    <t>OFS01</t>
  </si>
  <si>
    <t>OFR01</t>
  </si>
  <si>
    <t>OSB01</t>
  </si>
  <si>
    <t>C</t>
  </si>
  <si>
    <t>B</t>
  </si>
  <si>
    <t>A</t>
  </si>
  <si>
    <t>Demand</t>
  </si>
  <si>
    <t>Session
Code</t>
  </si>
  <si>
    <t>Medal</t>
  </si>
  <si>
    <t>End
Time</t>
  </si>
  <si>
    <t>Start
Time</t>
  </si>
  <si>
    <t>Дата запроса/ Request Date</t>
  </si>
  <si>
    <t>Компания/ Company</t>
  </si>
  <si>
    <t>Инициатор/ Request prepared by</t>
  </si>
  <si>
    <t>Инициатор Запроса/ Requested by</t>
  </si>
  <si>
    <t>Имя/ Name:</t>
  </si>
  <si>
    <t>Дата/ Date:</t>
  </si>
  <si>
    <t>Электронная почта/ Email</t>
  </si>
  <si>
    <t>Доставка/ Delivery fee</t>
  </si>
  <si>
    <t>Итого к оплате/
TOTAL TO BE PAID</t>
  </si>
  <si>
    <t>Согласовано/ Approved</t>
  </si>
  <si>
    <t>Подпись/Signature:</t>
  </si>
  <si>
    <t>Общая стоимость/
Total Cost</t>
  </si>
  <si>
    <t>ИТОГО/ Total</t>
  </si>
  <si>
    <t>Церемония Открытия/ 
Opening Ceremony</t>
  </si>
  <si>
    <t>Церемония закрытия/ 
Closing Ceremony</t>
  </si>
  <si>
    <t>Спортивные соревнования/ 
Sport Events</t>
  </si>
  <si>
    <t>Заполняется сотрудниками ТКТ/ For TKT use only</t>
  </si>
  <si>
    <t>Номер счета/ Account#:</t>
  </si>
  <si>
    <t>Номер заказа/ Request#:</t>
  </si>
  <si>
    <t>Номер карты/ 
Card number</t>
  </si>
  <si>
    <t>Срок действия /
Exp. Date</t>
  </si>
  <si>
    <t>Имя владельца/
Name of the card Holder</t>
  </si>
  <si>
    <t>Дисциплина/
Discipline</t>
  </si>
  <si>
    <t>Дата/
Date</t>
  </si>
  <si>
    <t>Описание/
Description</t>
  </si>
  <si>
    <t>Объект/
Venue Name</t>
  </si>
  <si>
    <t>Билетов/
Request</t>
  </si>
  <si>
    <t>Итого билетов</t>
  </si>
  <si>
    <t>ИТОГО Стоимость</t>
  </si>
  <si>
    <t>Организация/ Organization</t>
  </si>
  <si>
    <t>Тел./ Phone number</t>
  </si>
  <si>
    <t>Сноуборд</t>
  </si>
  <si>
    <t>Фристайл</t>
  </si>
  <si>
    <t>Фигурное катание</t>
  </si>
  <si>
    <t>Церемония окрытия</t>
  </si>
  <si>
    <t xml:space="preserve"> 6 Февраля 2014</t>
  </si>
  <si>
    <t>8 Февраля 2014</t>
  </si>
  <si>
    <t>Церемония открытия</t>
  </si>
  <si>
    <t xml:space="preserve"> 7 Февраля 2014</t>
  </si>
  <si>
    <t>Лыжные гонки</t>
  </si>
  <si>
    <t>Хоккей</t>
  </si>
  <si>
    <t>Скоростной бег на коньках</t>
  </si>
  <si>
    <t>Биатлон</t>
  </si>
  <si>
    <t>Санный спорт</t>
  </si>
  <si>
    <t>Прыжки на лыжах с трамплина</t>
  </si>
  <si>
    <t>9 Февраля 2014</t>
  </si>
  <si>
    <t>Горные лыжи</t>
  </si>
  <si>
    <t xml:space="preserve"> 10 февраля 2014</t>
  </si>
  <si>
    <t>Керлинг</t>
  </si>
  <si>
    <t>Шорт-трек</t>
  </si>
  <si>
    <t>11 февраля 2014</t>
  </si>
  <si>
    <t>12 февраля 2014</t>
  </si>
  <si>
    <t>Лыжное двоеборье</t>
  </si>
  <si>
    <t>13 февраля 2014</t>
  </si>
  <si>
    <t>Скелетон</t>
  </si>
  <si>
    <t>14 февраля 2014</t>
  </si>
  <si>
    <t>15 февраля 2014</t>
  </si>
  <si>
    <t>16 февраля 2014</t>
  </si>
  <si>
    <t>Бобслей</t>
  </si>
  <si>
    <t>17 февраля 2014</t>
  </si>
  <si>
    <t>18 февраля 2014</t>
  </si>
  <si>
    <t>19 февраля 2014</t>
  </si>
  <si>
    <t>20 февраля 2014</t>
  </si>
  <si>
    <t>21 февраля 2014</t>
  </si>
  <si>
    <t>22 февраля 2014</t>
  </si>
  <si>
    <t>23 февраля 2014</t>
  </si>
  <si>
    <t>Церемония закрытия</t>
  </si>
  <si>
    <t>Могул (женщины)</t>
  </si>
  <si>
    <t>10 км Спринт (мужчины)</t>
  </si>
  <si>
    <t>7,5 км Спринт (женщины)</t>
  </si>
  <si>
    <t>12,5 км Гонка преследования (мужчины)</t>
  </si>
  <si>
    <t>10 км Гонка преследования (женщины)</t>
  </si>
  <si>
    <t>20 км Индивидуальная гонка (мужчины)</t>
  </si>
  <si>
    <t>15 км Индивидуальная гонка (женщины)</t>
  </si>
  <si>
    <t>15 км Гонка с массовым стартом (мужчины)</t>
  </si>
  <si>
    <t>12,5 км Гонка с массовым стартом (женщины)</t>
  </si>
  <si>
    <t>2 x 6 км Женщины + 2 x 7,5 км Мужчины Смешанная эстафета</t>
  </si>
  <si>
    <t>4 х 6 км Эстафета (женщины)</t>
  </si>
  <si>
    <t>4 х 7,5 км Эстафета (мужчины)</t>
  </si>
  <si>
    <t>Двойки Заезд 1 и 2 (мужчины)</t>
  </si>
  <si>
    <t>Двойки Заезд 3 и 4 (мужчины)</t>
  </si>
  <si>
    <t>Заезд 1 и 2 (женщины)</t>
  </si>
  <si>
    <t>Заезд 3 и 4 (женщины)</t>
  </si>
  <si>
    <t xml:space="preserve">Четверки Заезд 1 и 2 (мужчины)
</t>
  </si>
  <si>
    <t>Четверки Заезд 3 и 4 (мужчины)</t>
  </si>
  <si>
    <t>Скоростной спуск (мужчины)</t>
  </si>
  <si>
    <t>Супер-комбинация (женщины)</t>
  </si>
  <si>
    <t>Скоростной спуск (женщины)</t>
  </si>
  <si>
    <t>Супер-комбинация (мужчины)</t>
  </si>
  <si>
    <t>Супер-гигант (женщины)</t>
  </si>
  <si>
    <t>Супер-гигант (мужчины)</t>
  </si>
  <si>
    <t>Гигантский слалом (женщины)</t>
  </si>
  <si>
    <t>Гигантский слалом (мужчины)</t>
  </si>
  <si>
    <t>Слалом (женщины)</t>
  </si>
  <si>
    <t>Слалом (мужчины)</t>
  </si>
  <si>
    <t>Круговой турнир (мужчины)</t>
  </si>
  <si>
    <t>Круговой турнир (женщины)</t>
  </si>
  <si>
    <t>Полуфинал (женщины)</t>
  </si>
  <si>
    <t>Полуфинал (мужчины)</t>
  </si>
  <si>
    <t>Матч за 3 место (женщины)</t>
  </si>
  <si>
    <t>Финал (женщины)</t>
  </si>
  <si>
    <t>Матч за 3 место (мужчины)</t>
  </si>
  <si>
    <t>Финал (мужчины)</t>
  </si>
  <si>
    <t>Командное первенство (Большой трамплин + 4x5 км) Мужчины</t>
  </si>
  <si>
    <t>Личное первенство (Средний трамплин + 10 км). Мужчины</t>
  </si>
  <si>
    <t>Личное первенство (Большой трамплин + 10 км) Мужчины</t>
  </si>
  <si>
    <t>Скиатлон 7,5 км Классический стиль + 7,5 км Свободный стиль (женщины)</t>
  </si>
  <si>
    <t>Скиатлон 15км Классический стиль + 15 км Свободный стиль (мужчины)</t>
  </si>
  <si>
    <t>Женщины/Мужчины - Спринт Свободный стиль</t>
  </si>
  <si>
    <t>10 км Классический стиль (женщины)</t>
  </si>
  <si>
    <t>15 км Классический стиль (мужчины)</t>
  </si>
  <si>
    <t>Эстафета 4 x 5 км(женщины)</t>
  </si>
  <si>
    <t>Эстафета 4 x 10 км(мужчины)</t>
  </si>
  <si>
    <t>Женщины/Мужчины - Командный спринт Классический стиль</t>
  </si>
  <si>
    <t>30 км Свободный стиль Гонка с общим стартом (женщины)</t>
  </si>
  <si>
    <t>50 км Свободный стиль Гонка с общим стартом(мужчины)</t>
  </si>
  <si>
    <t>Личное первенство квалификация (Средний трамплин)Мужчины</t>
  </si>
  <si>
    <t>Личное первенство финал (Средний трамплин) Мужчины</t>
  </si>
  <si>
    <t>Личное первенство финал (Средний трамплин)Женщины</t>
  </si>
  <si>
    <t>Личное первенство квалификация (Большой трамплин)Мужчины</t>
  </si>
  <si>
    <t>Личное первенство финал (Большой трамплин)Мужчины</t>
  </si>
  <si>
    <t>Командное первенство финал (Большой трамплин)Мужчины</t>
  </si>
  <si>
    <t>Одноместные сани(мужчины)</t>
  </si>
  <si>
    <t>Одноместные сани(женщины)</t>
  </si>
  <si>
    <t>Двухместные сани(мужчины)</t>
  </si>
  <si>
    <t>Эстафета</t>
  </si>
  <si>
    <t>Квалификация (женщины)</t>
  </si>
  <si>
    <t xml:space="preserve"> Финал (женщины) / Квалификация(мужчины)</t>
  </si>
  <si>
    <t>5000 м (Индивидуальная гонка)Мужчины</t>
  </si>
  <si>
    <t>3000 м (Индивидуальная гонка)Женщины</t>
  </si>
  <si>
    <t>500 м (Индивидуальная гонка)Мужчины</t>
  </si>
  <si>
    <t>500 м (Индивидуальная гонка)Женщины</t>
  </si>
  <si>
    <t>1000 м (Индивидуальная гонка)Мужчины</t>
  </si>
  <si>
    <t>1000 м (Индивидуальная гонка)Женщины</t>
  </si>
  <si>
    <t>1500 м (Индивидуальная гонка)Мужчины</t>
  </si>
  <si>
    <t>1500 м (Индивидуальная гонка)Женщины</t>
  </si>
  <si>
    <t>10000 м (Индивидуальная гонка)Мужчины</t>
  </si>
  <si>
    <t>5000 м (Индивидуальная гонка)Женщины</t>
  </si>
  <si>
    <t xml:space="preserve">Мужчины/Женщины - Командная гонка преследования
</t>
  </si>
  <si>
    <t>Мужчины/Женщины - Командная гонка преследования</t>
  </si>
  <si>
    <t>Мужской/женский  слоупстайл</t>
  </si>
  <si>
    <t>Слоупстайл (мужчины)</t>
  </si>
  <si>
    <t>Слоупстайл (женщины)</t>
  </si>
  <si>
    <t>Хафпайп (мужчины)</t>
  </si>
  <si>
    <t>Хафпайп (женщины)</t>
  </si>
  <si>
    <t>Сноуборд-кросс(женщины)</t>
  </si>
  <si>
    <t>Сноубор-кросс (мужчины)</t>
  </si>
  <si>
    <t>Женщины/Мужчины - Параллельный гигантский слалом</t>
  </si>
  <si>
    <t>Женщины/Мужчины - Параллельный слалом</t>
  </si>
  <si>
    <t>Командные соревнования - Мужчины - Короткая программа + Пары - Короткая программа</t>
  </si>
  <si>
    <t xml:space="preserve">Командные соревнования
</t>
  </si>
  <si>
    <t>Командные соревнования</t>
  </si>
  <si>
    <t>Парное катание - Короткая программа</t>
  </si>
  <si>
    <t>Парное катание - Произвольная программа</t>
  </si>
  <si>
    <t>Короткая программа(мужчины)</t>
  </si>
  <si>
    <t>Произвольная программа(мужчины)</t>
  </si>
  <si>
    <t>Танцы на льду - Короткий танец</t>
  </si>
  <si>
    <t>Танцы на льду - Произвольный танец</t>
  </si>
  <si>
    <t>Короткая программа (женщины)</t>
  </si>
  <si>
    <t>Произвольная программа(женщины)</t>
  </si>
  <si>
    <t>Показательные выступления</t>
  </si>
  <si>
    <t>Могул (мужчины)</t>
  </si>
  <si>
    <t>Слоупстайл(женщины)</t>
  </si>
  <si>
    <t>Слоупстайл(мужчины)</t>
  </si>
  <si>
    <t>Акробатика(женщины)</t>
  </si>
  <si>
    <t>Акробатика (мужчины)</t>
  </si>
  <si>
    <t>Хафпайп(мужчины)</t>
  </si>
  <si>
    <t>Ски-кросс(мужчины)</t>
  </si>
  <si>
    <t>Хафпайп(женщины)</t>
  </si>
  <si>
    <t>Ски-кросс(женщины)</t>
  </si>
  <si>
    <t xml:space="preserve">Групповой этап(женщины)
</t>
  </si>
  <si>
    <t>Групповой этап(женщины)</t>
  </si>
  <si>
    <t>Групповой этап(мужчины)</t>
  </si>
  <si>
    <t>Групповой этап (женщины)</t>
  </si>
  <si>
    <t>Групповой этап (мужчины)</t>
  </si>
  <si>
    <t>1/4 финала(женщины)</t>
  </si>
  <si>
    <t>Классификационный раунд(женщины)</t>
  </si>
  <si>
    <t>1/2 финала(женщины)</t>
  </si>
  <si>
    <t>1/2 финала (женщины)</t>
  </si>
  <si>
    <t>Классификационный раунд(мужчины)</t>
  </si>
  <si>
    <t>Классификационный раунд (мужчины)</t>
  </si>
  <si>
    <t>1/4 финала(мужчины)</t>
  </si>
  <si>
    <t>Матч за 3 место(женщины)</t>
  </si>
  <si>
    <t>Финал(женщины)</t>
  </si>
  <si>
    <t>1/2 финала(мужчины)</t>
  </si>
  <si>
    <t>Матч за 3 место(мужчины)</t>
  </si>
  <si>
    <t>Финал(мужчины)</t>
  </si>
  <si>
    <t>Мужчины - 1500м Финал / Женщины - 500м Квалификация + 3000м Эстафета Квалификация</t>
  </si>
  <si>
    <t>Женщины - 500м Финал / Мужчины - 1000м Квалификация + 5000м Эстафета Квалификация</t>
  </si>
  <si>
    <t>Женщины - 1500 м Финал / Мужчины - 1000 м Финал</t>
  </si>
  <si>
    <t>Женщины - 1000м Квалификация + 3000м Эстафета Финал/ Мужчины - 500м Квалификация</t>
  </si>
  <si>
    <t>Мужчины - 500 м Финал + 5000 м Эстафета Финал / Женщины - 1000 м Финал
Men's 5000 m Relay Final</t>
  </si>
  <si>
    <t xml:space="preserve"> </t>
  </si>
  <si>
    <t>PZO01</t>
  </si>
  <si>
    <t>PIH01</t>
  </si>
  <si>
    <t>PCU01</t>
  </si>
  <si>
    <t>PBT01</t>
  </si>
  <si>
    <t>PAS01</t>
  </si>
  <si>
    <t>PIH02</t>
  </si>
  <si>
    <t>PCU02</t>
  </si>
  <si>
    <t>PIH03</t>
  </si>
  <si>
    <t>PIH04</t>
  </si>
  <si>
    <t>PAS02</t>
  </si>
  <si>
    <t>PIH05</t>
  </si>
  <si>
    <t>PCU03</t>
  </si>
  <si>
    <t>PCC01</t>
  </si>
  <si>
    <t>PIH06</t>
  </si>
  <si>
    <t>PCU04</t>
  </si>
  <si>
    <t>PIH07</t>
  </si>
  <si>
    <t>PIH08</t>
  </si>
  <si>
    <t>PCU05</t>
  </si>
  <si>
    <t>PAS03</t>
  </si>
  <si>
    <t>PCC02</t>
  </si>
  <si>
    <t>PCU06</t>
  </si>
  <si>
    <t>PIH09</t>
  </si>
  <si>
    <t>PCU07</t>
  </si>
  <si>
    <t>PAS04</t>
  </si>
  <si>
    <t>PBT02</t>
  </si>
  <si>
    <t>PIH10</t>
  </si>
  <si>
    <t>PCU08</t>
  </si>
  <si>
    <t>PIH11</t>
  </si>
  <si>
    <t>PIH12</t>
  </si>
  <si>
    <t>PCU09</t>
  </si>
  <si>
    <t>PCC03</t>
  </si>
  <si>
    <t>PCU10</t>
  </si>
  <si>
    <t>PAS05</t>
  </si>
  <si>
    <t>PIH13</t>
  </si>
  <si>
    <t>PIH14</t>
  </si>
  <si>
    <t>PCU11</t>
  </si>
  <si>
    <t>PAS06</t>
  </si>
  <si>
    <t>PCU12</t>
  </si>
  <si>
    <t>PIH15</t>
  </si>
  <si>
    <t>PIH16</t>
  </si>
  <si>
    <t>PBT03</t>
  </si>
  <si>
    <t>PIH17</t>
  </si>
  <si>
    <t>PIH18</t>
  </si>
  <si>
    <t>PAS07</t>
  </si>
  <si>
    <t>PCU16</t>
  </si>
  <si>
    <t>PCC04</t>
  </si>
  <si>
    <t>PIH19</t>
  </si>
  <si>
    <t>PCU17</t>
  </si>
  <si>
    <t>PIH20</t>
  </si>
  <si>
    <t>PAS08</t>
  </si>
  <si>
    <t>PCC05</t>
  </si>
  <si>
    <t>PZC01</t>
  </si>
  <si>
    <t>Дициплина/Discipline</t>
  </si>
  <si>
    <t>Дата/Date</t>
  </si>
  <si>
    <t>Описание/Description</t>
  </si>
  <si>
    <t>Объект/Venue Name</t>
  </si>
  <si>
    <t>Билетов/Demand</t>
  </si>
  <si>
    <t>ИТОГО стоимость</t>
  </si>
  <si>
    <t>Церемония Открытия</t>
  </si>
  <si>
    <t>Керлинг на колясках</t>
  </si>
  <si>
    <t>Следж-хоккей на льду</t>
  </si>
  <si>
    <t>Церемония Закрытия</t>
  </si>
  <si>
    <t>Групповой этап</t>
  </si>
  <si>
    <t>Мужчины короткая дистанция 7.5 км / Женщины короткая дистанция 6 км</t>
  </si>
  <si>
    <t>Скоростной спуск</t>
  </si>
  <si>
    <t>Мужчины длинная дистанция 15 км / Женщины длинная дистанция 10 км</t>
  </si>
  <si>
    <t>Супер-гигант</t>
  </si>
  <si>
    <t>Мужчины длинная дистанция 20 км / Женщины длинная дистанция 15 км</t>
  </si>
  <si>
    <t>Супер-комбинация</t>
  </si>
  <si>
    <t>Мужчины cредняя дистанция 12.5 км / Женщины cредняя дистанция 10 км</t>
  </si>
  <si>
    <t>Спринт</t>
  </si>
  <si>
    <t>Слалом</t>
  </si>
  <si>
    <t>Классификационный раунд (Мужчины)</t>
  </si>
  <si>
    <t>1/2 финала</t>
  </si>
  <si>
    <t>Мужчины длинная дистанция 15 км / Женщины длинная дистанция 12.5 км</t>
  </si>
  <si>
    <t>Матч за 7 место</t>
  </si>
  <si>
    <t xml:space="preserve">Матч за 5 место </t>
  </si>
  <si>
    <t xml:space="preserve">Классификационный раунд </t>
  </si>
  <si>
    <t>Турнир смешанных команд - Полуфинал</t>
  </si>
  <si>
    <t>Гигантский слалом</t>
  </si>
  <si>
    <t>Смешанная эстафета / Открытая эстафета (мужчины и женщины)</t>
  </si>
  <si>
    <t>Матч за 3 место</t>
  </si>
  <si>
    <t>Турнир смешанных команд - Матч за 3 место / Финал</t>
  </si>
  <si>
    <t>Финал</t>
  </si>
  <si>
    <t>Мужчины cредняя дистанция 10 км / Женщины cредняя дистанция 5 км</t>
  </si>
  <si>
    <t xml:space="preserve">Групповой этап </t>
  </si>
  <si>
    <t>Олимпийский стадион Фишт</t>
  </si>
  <si>
    <t xml:space="preserve">Комплекс для соревнований по лыжным гонкам и биатлону Лаура </t>
  </si>
  <si>
    <t xml:space="preserve">Горнолыжный центр Роза Хутор </t>
  </si>
  <si>
    <t>Ледовая арена Шайба</t>
  </si>
  <si>
    <t xml:space="preserve">Керлинговый центр Ледяной куб </t>
  </si>
  <si>
    <t>Пятница, 7 марта 2014</t>
  </si>
  <si>
    <t>Суббота, 8 марта 2014</t>
  </si>
  <si>
    <t>Воскресенье, 9 марта 2014</t>
  </si>
  <si>
    <t>Понедельник, 10 марта 2014</t>
  </si>
  <si>
    <t>Вторник, 11 марта 2014</t>
  </si>
  <si>
    <t>Среда, 12 марта 2014</t>
  </si>
  <si>
    <t>Четверг, 13 марта 2014</t>
  </si>
  <si>
    <t>Пятница, 14 марта 2014</t>
  </si>
  <si>
    <t>Суббота, 15 марта 2014</t>
  </si>
  <si>
    <t>Воскресенье, 16 марта 2014</t>
  </si>
  <si>
    <t>Турнир смешанных команд - Круговой турнир RUS–CHN, KOR–NOR, CAN–GBR, SVK–USA</t>
  </si>
  <si>
    <t>Турнир смешанных команд - Круговой турнир USA–NOR, SWE–GBR, CHN–SVK, FIN–RUS</t>
  </si>
  <si>
    <t>Турнир смешанных команд - Круговой турнир  SWE–FIN, CAN–RUS, USA–KOR, NOR–CHN</t>
  </si>
  <si>
    <t xml:space="preserve">Турнир смешанных команд - Круговой турнир CAN–SWE, FIN–SVK, GBR–KOR </t>
  </si>
  <si>
    <t>Турнир смешанных команд - Круговой турнир  KOR–RUS, USA–CAN, FIN–NOR, CHN–SWE</t>
  </si>
  <si>
    <t>Турнир смешанных команд - Круговой турнир  SVK–GBR, KOR–CHN, RUS–USA, CAN–NOR</t>
  </si>
  <si>
    <t>Турнир смешанных команд - Круговой турнир RUS–SWE, GBR–FIN, KOR–SVK</t>
  </si>
  <si>
    <t>Турнир смешанных команд - Круговой турнир  CHN–CAN, NOR–GBR, SWE–SVK, USA–FIN</t>
  </si>
  <si>
    <t>Турнир смешанных команд - Круговой турнир NOR–SVK, CAN–KOR, USA–CHN, RUS–GBR</t>
  </si>
  <si>
    <t>Турнир смешанных команд - Круговой турнир SWE–USA, CHN–FIN, NOR–RUS</t>
  </si>
  <si>
    <t>Турнир смешанных команд - Круговой турнир FIN–KOR, GBR–USA, SVK–CAN, SWE–NOR</t>
  </si>
  <si>
    <t>Турнир смешанных команд - Круговой турнир  GBR–CHN, SVK–RUS, KOR–SWE, FIN–CAN</t>
  </si>
  <si>
    <t>Количество билетов (Олимпийские игры)</t>
  </si>
  <si>
    <t>Количество билетов (Паралимпийские игры)</t>
  </si>
  <si>
    <t>Общая стоимость/               Total cost</t>
  </si>
  <si>
    <r>
      <t xml:space="preserve">Расписание соревнований / Competition Schedule
</t>
    </r>
    <r>
      <rPr>
        <sz val="20"/>
        <color indexed="62"/>
        <rFont val="Sochi2014 Medium"/>
        <family val="2"/>
      </rPr>
      <t>Паралимпийские Игры / Paralympic Games</t>
    </r>
  </si>
  <si>
    <t>Субъект / Region:</t>
  </si>
  <si>
    <t xml:space="preserve">Региональная программа </t>
  </si>
  <si>
    <t xml:space="preserve">Сочи (с 10-го января) </t>
  </si>
  <si>
    <t>Время и место получения:</t>
  </si>
  <si>
    <t xml:space="preserve">Место и время получения (выберите одно из предложенных, написав "ДА") </t>
  </si>
  <si>
    <t>Платежная карта Visa/ Visa payment card</t>
  </si>
  <si>
    <t xml:space="preserve">            Внутренняя форма заказа билетов
INTERNAL TICKET REQUEST FORM</t>
  </si>
  <si>
    <r>
      <t xml:space="preserve">Расписание соревнований/ Competition Schedule 
</t>
    </r>
    <r>
      <rPr>
        <sz val="20"/>
        <color indexed="62"/>
        <rFont val="Sochi2014 Medium"/>
        <family val="0"/>
      </rPr>
      <t>Олимпийские Игры / Olympic Games</t>
    </r>
  </si>
  <si>
    <t>Москва (до 25 декабря)</t>
  </si>
  <si>
    <t>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</si>
</sst>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* #,##0_);_(* \(#,##0\);_(* &quot;-&quot;??_);_(@_)"/>
    <numFmt numFmtId="166" formatCode="#,##0\ [$RUR]"/>
    <numFmt numFmtId="167" formatCode="_-* #,##0.00[$р.-419]_-;\-* #,##0.00[$р.-419]_-;_-* &quot;-&quot;??[$р.-419]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8"/>
      <name val="Sochi2014 Medium"/>
      <family val="2"/>
    </font>
    <font>
      <sz val="11"/>
      <color indexed="8"/>
      <name val="Sochi2014"/>
      <family val="2"/>
    </font>
    <font>
      <sz val="11"/>
      <color indexed="8"/>
      <name val="Sochi2014 Light"/>
      <family val="2"/>
    </font>
    <font>
      <sz val="28"/>
      <color indexed="62"/>
      <name val="Sochi2014 Medium"/>
      <family val="2"/>
    </font>
    <font>
      <b/>
      <sz val="20"/>
      <color indexed="62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62"/>
      <name val="Arial"/>
      <family val="2"/>
    </font>
    <font>
      <sz val="14"/>
      <color indexed="8"/>
      <name val="Calibri"/>
      <family val="2"/>
    </font>
    <font>
      <sz val="11"/>
      <color indexed="9"/>
      <name val="Sochi2014 Medium"/>
      <family val="2"/>
    </font>
    <font>
      <sz val="20"/>
      <color indexed="62"/>
      <name val="Sochi2014 Medium"/>
      <family val="2"/>
    </font>
    <font>
      <sz val="14"/>
      <color indexed="8"/>
      <name val="Sochi2014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/>
    </border>
    <border>
      <left/>
      <right style="dotted"/>
      <top style="medium"/>
      <bottom/>
    </border>
    <border>
      <left style="dotted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56"/>
      </left>
      <right/>
      <top style="medium">
        <color indexed="56"/>
      </top>
      <bottom style="medium">
        <color indexed="56"/>
      </bottom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>
        <color indexed="56"/>
      </right>
      <top style="medium">
        <color indexed="56"/>
      </top>
      <bottom style="medium">
        <color indexed="5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162">
    <xf numFmtId="0" fontId="0" fillId="0" borderId="0" xfId="0" applyFont="1" applyAlignment="1">
      <alignment/>
    </xf>
    <xf numFmtId="0" fontId="2" fillId="0" borderId="0" xfId="88">
      <alignment/>
      <protection/>
    </xf>
    <xf numFmtId="165" fontId="2" fillId="0" borderId="0" xfId="88" applyNumberFormat="1" applyFill="1" applyBorder="1">
      <alignment/>
      <protection/>
    </xf>
    <xf numFmtId="0" fontId="2" fillId="0" borderId="0" xfId="88" applyFont="1">
      <alignment/>
      <protection/>
    </xf>
    <xf numFmtId="0" fontId="2" fillId="0" borderId="0" xfId="88" applyBorder="1" applyAlignment="1">
      <alignment/>
      <protection/>
    </xf>
    <xf numFmtId="0" fontId="0" fillId="0" borderId="0" xfId="89" applyProtection="1">
      <alignment/>
      <protection/>
    </xf>
    <xf numFmtId="166" fontId="0" fillId="0" borderId="0" xfId="89" applyNumberFormat="1" applyProtection="1">
      <alignment/>
      <protection/>
    </xf>
    <xf numFmtId="0" fontId="0" fillId="0" borderId="0" xfId="89" applyFill="1" applyBorder="1" applyProtection="1" quotePrefix="1">
      <alignment/>
      <protection/>
    </xf>
    <xf numFmtId="0" fontId="0" fillId="0" borderId="0" xfId="89" applyFill="1" applyProtection="1">
      <alignment/>
      <protection/>
    </xf>
    <xf numFmtId="0" fontId="0" fillId="0" borderId="0" xfId="89" applyFill="1" applyBorder="1" applyAlignment="1" applyProtection="1">
      <alignment horizontal="center"/>
      <protection/>
    </xf>
    <xf numFmtId="0" fontId="10" fillId="0" borderId="0" xfId="89" applyFont="1" applyAlignment="1" applyProtection="1">
      <alignment horizontal="right"/>
      <protection/>
    </xf>
    <xf numFmtId="0" fontId="2" fillId="0" borderId="0" xfId="88" applyBorder="1" applyAlignment="1">
      <alignment horizontal="center"/>
      <protection/>
    </xf>
    <xf numFmtId="0" fontId="7" fillId="33" borderId="10" xfId="88" applyFont="1" applyFill="1" applyBorder="1" applyAlignment="1">
      <alignment wrapText="1"/>
      <protection/>
    </xf>
    <xf numFmtId="0" fontId="7" fillId="33" borderId="11" xfId="88" applyFont="1" applyFill="1" applyBorder="1" applyAlignment="1">
      <alignment horizontal="center" wrapText="1"/>
      <protection/>
    </xf>
    <xf numFmtId="0" fontId="7" fillId="33" borderId="12" xfId="88" applyFont="1" applyFill="1" applyBorder="1" applyAlignment="1">
      <alignment horizontal="center" wrapText="1"/>
      <protection/>
    </xf>
    <xf numFmtId="0" fontId="7" fillId="33" borderId="13" xfId="88" applyFont="1" applyFill="1" applyBorder="1" applyAlignment="1">
      <alignment horizontal="center" wrapText="1"/>
      <protection/>
    </xf>
    <xf numFmtId="165" fontId="16" fillId="33" borderId="14" xfId="88" applyNumberFormat="1" applyFont="1" applyFill="1" applyBorder="1">
      <alignment/>
      <protection/>
    </xf>
    <xf numFmtId="165" fontId="16" fillId="33" borderId="15" xfId="88" applyNumberFormat="1" applyFont="1" applyFill="1" applyBorder="1">
      <alignment/>
      <protection/>
    </xf>
    <xf numFmtId="165" fontId="16" fillId="33" borderId="16" xfId="88" applyNumberFormat="1" applyFont="1" applyFill="1" applyBorder="1">
      <alignment/>
      <protection/>
    </xf>
    <xf numFmtId="165" fontId="17" fillId="34" borderId="17" xfId="88" applyNumberFormat="1" applyFont="1" applyFill="1" applyBorder="1" applyAlignment="1">
      <alignment wrapText="1"/>
      <protection/>
    </xf>
    <xf numFmtId="165" fontId="15" fillId="33" borderId="18" xfId="88" applyNumberFormat="1" applyFont="1" applyFill="1" applyBorder="1">
      <alignment/>
      <protection/>
    </xf>
    <xf numFmtId="165" fontId="17" fillId="0" borderId="0" xfId="88" applyNumberFormat="1" applyFont="1" applyFill="1" applyBorder="1">
      <alignment/>
      <protection/>
    </xf>
    <xf numFmtId="165" fontId="15" fillId="33" borderId="10" xfId="88" applyNumberFormat="1" applyFont="1" applyFill="1" applyBorder="1" applyAlignment="1">
      <alignment wrapText="1"/>
      <protection/>
    </xf>
    <xf numFmtId="165" fontId="16" fillId="33" borderId="15" xfId="88" applyNumberFormat="1" applyFont="1" applyFill="1" applyBorder="1" applyAlignment="1">
      <alignment wrapText="1"/>
      <protection/>
    </xf>
    <xf numFmtId="0" fontId="18" fillId="0" borderId="0" xfId="89" applyFont="1" applyAlignment="1" applyProtection="1">
      <alignment horizontal="right"/>
      <protection/>
    </xf>
    <xf numFmtId="0" fontId="6" fillId="0" borderId="19" xfId="88" applyFont="1" applyFill="1" applyBorder="1" applyAlignment="1">
      <alignment horizontal="center" vertical="center"/>
      <protection/>
    </xf>
    <xf numFmtId="1" fontId="3" fillId="0" borderId="19" xfId="88" applyNumberFormat="1" applyFont="1" applyFill="1" applyBorder="1" applyAlignment="1">
      <alignment horizontal="center" vertical="center"/>
      <protection/>
    </xf>
    <xf numFmtId="1" fontId="3" fillId="0" borderId="20" xfId="88" applyNumberFormat="1" applyFont="1" applyFill="1" applyBorder="1" applyAlignment="1">
      <alignment horizontal="center" vertical="center"/>
      <protection/>
    </xf>
    <xf numFmtId="167" fontId="6" fillId="0" borderId="21" xfId="71" applyNumberFormat="1" applyFont="1" applyBorder="1" applyAlignment="1">
      <alignment horizontal="center" vertical="center"/>
    </xf>
    <xf numFmtId="167" fontId="3" fillId="0" borderId="21" xfId="71" applyNumberFormat="1" applyFont="1" applyBorder="1" applyAlignment="1">
      <alignment horizontal="center" vertical="center"/>
    </xf>
    <xf numFmtId="167" fontId="3" fillId="0" borderId="21" xfId="69" applyNumberFormat="1" applyFont="1" applyBorder="1" applyAlignment="1">
      <alignment horizontal="center" vertical="center"/>
    </xf>
    <xf numFmtId="44" fontId="5" fillId="0" borderId="0" xfId="69" applyFont="1" applyBorder="1" applyAlignment="1">
      <alignment horizontal="center" vertical="center"/>
    </xf>
    <xf numFmtId="164" fontId="4" fillId="0" borderId="0" xfId="71" applyFont="1" applyBorder="1" applyAlignment="1">
      <alignment horizontal="center" vertical="center"/>
    </xf>
    <xf numFmtId="164" fontId="3" fillId="0" borderId="0" xfId="71" applyFont="1" applyBorder="1" applyAlignment="1">
      <alignment horizontal="center" vertical="center"/>
    </xf>
    <xf numFmtId="167" fontId="14" fillId="34" borderId="22" xfId="88" applyNumberFormat="1" applyFont="1" applyFill="1" applyBorder="1" applyAlignment="1">
      <alignment horizontal="center" vertical="center"/>
      <protection/>
    </xf>
    <xf numFmtId="0" fontId="2" fillId="0" borderId="0" xfId="88" applyAlignment="1">
      <alignment horizontal="center" vertical="center"/>
      <protection/>
    </xf>
    <xf numFmtId="0" fontId="0" fillId="0" borderId="0" xfId="89">
      <alignment/>
      <protection/>
    </xf>
    <xf numFmtId="0" fontId="0" fillId="34" borderId="23" xfId="89" applyFill="1" applyBorder="1" applyProtection="1">
      <alignment/>
      <protection locked="0"/>
    </xf>
    <xf numFmtId="0" fontId="0" fillId="34" borderId="24" xfId="89" applyFill="1" applyBorder="1" applyProtection="1">
      <alignment/>
      <protection locked="0"/>
    </xf>
    <xf numFmtId="0" fontId="0" fillId="34" borderId="25" xfId="89" applyFill="1" applyBorder="1" applyProtection="1">
      <alignment/>
      <protection locked="0"/>
    </xf>
    <xf numFmtId="0" fontId="9" fillId="33" borderId="0" xfId="89" applyFont="1" applyFill="1" applyAlignment="1" applyProtection="1">
      <alignment/>
      <protection/>
    </xf>
    <xf numFmtId="0" fontId="9" fillId="0" borderId="0" xfId="89" applyFont="1" applyFill="1" applyAlignment="1" applyProtection="1">
      <alignment/>
      <protection/>
    </xf>
    <xf numFmtId="0" fontId="9" fillId="33" borderId="0" xfId="89" applyFont="1" applyFill="1" applyAlignment="1" applyProtection="1">
      <alignment wrapText="1"/>
      <protection/>
    </xf>
    <xf numFmtId="166" fontId="9" fillId="33" borderId="0" xfId="89" applyNumberFormat="1" applyFont="1" applyFill="1" applyAlignment="1" applyProtection="1">
      <alignment horizontal="center"/>
      <protection/>
    </xf>
    <xf numFmtId="0" fontId="0" fillId="0" borderId="23" xfId="89" applyBorder="1" applyProtection="1">
      <alignment/>
      <protection/>
    </xf>
    <xf numFmtId="14" fontId="0" fillId="0" borderId="23" xfId="89" applyNumberFormat="1" applyBorder="1" applyProtection="1">
      <alignment/>
      <protection/>
    </xf>
    <xf numFmtId="20" fontId="0" fillId="0" borderId="23" xfId="89" applyNumberFormat="1" applyBorder="1" applyProtection="1">
      <alignment/>
      <protection/>
    </xf>
    <xf numFmtId="0" fontId="0" fillId="0" borderId="25" xfId="89" applyBorder="1" applyProtection="1">
      <alignment/>
      <protection/>
    </xf>
    <xf numFmtId="166" fontId="0" fillId="0" borderId="26" xfId="89" applyNumberFormat="1" applyBorder="1" applyProtection="1">
      <alignment/>
      <protection/>
    </xf>
    <xf numFmtId="166" fontId="0" fillId="0" borderId="23" xfId="89" applyNumberFormat="1" applyBorder="1" applyProtection="1">
      <alignment/>
      <protection/>
    </xf>
    <xf numFmtId="0" fontId="0" fillId="0" borderId="24" xfId="89" applyFill="1" applyBorder="1" applyProtection="1">
      <alignment/>
      <protection/>
    </xf>
    <xf numFmtId="0" fontId="0" fillId="0" borderId="27" xfId="89" applyBorder="1" applyProtection="1">
      <alignment/>
      <protection/>
    </xf>
    <xf numFmtId="0" fontId="0" fillId="0" borderId="23" xfId="89" applyBorder="1" applyAlignment="1" applyProtection="1">
      <alignment wrapText="1"/>
      <protection/>
    </xf>
    <xf numFmtId="0" fontId="0" fillId="0" borderId="24" xfId="89" applyBorder="1" applyProtection="1">
      <alignment/>
      <protection/>
    </xf>
    <xf numFmtId="166" fontId="0" fillId="0" borderId="27" xfId="89" applyNumberFormat="1" applyBorder="1" applyProtection="1">
      <alignment/>
      <protection/>
    </xf>
    <xf numFmtId="0" fontId="0" fillId="0" borderId="25" xfId="89" applyFill="1" applyBorder="1" applyProtection="1">
      <alignment/>
      <protection/>
    </xf>
    <xf numFmtId="0" fontId="8" fillId="0" borderId="23" xfId="89" applyFont="1" applyBorder="1" applyProtection="1">
      <alignment/>
      <protection/>
    </xf>
    <xf numFmtId="166" fontId="8" fillId="0" borderId="0" xfId="89" applyNumberFormat="1" applyFont="1" applyProtection="1">
      <alignment/>
      <protection/>
    </xf>
    <xf numFmtId="20" fontId="0" fillId="0" borderId="23" xfId="89" applyNumberFormat="1" applyFill="1" applyBorder="1" applyProtection="1">
      <alignment/>
      <protection/>
    </xf>
    <xf numFmtId="0" fontId="0" fillId="0" borderId="23" xfId="89" applyFill="1" applyBorder="1" applyProtection="1">
      <alignment/>
      <protection/>
    </xf>
    <xf numFmtId="14" fontId="0" fillId="0" borderId="23" xfId="89" applyNumberFormat="1" applyFill="1" applyBorder="1" applyProtection="1">
      <alignment/>
      <protection/>
    </xf>
    <xf numFmtId="166" fontId="0" fillId="0" borderId="27" xfId="89" applyNumberFormat="1" applyFill="1" applyBorder="1" applyProtection="1">
      <alignment/>
      <protection/>
    </xf>
    <xf numFmtId="0" fontId="0" fillId="0" borderId="23" xfId="89" applyFill="1" applyBorder="1" applyAlignment="1" applyProtection="1">
      <alignment wrapText="1"/>
      <protection/>
    </xf>
    <xf numFmtId="0" fontId="19" fillId="33" borderId="23" xfId="89" applyFont="1" applyFill="1" applyBorder="1" applyAlignment="1" applyProtection="1">
      <alignment/>
      <protection/>
    </xf>
    <xf numFmtId="0" fontId="19" fillId="33" borderId="23" xfId="89" applyFont="1" applyFill="1" applyBorder="1" applyAlignment="1" applyProtection="1">
      <alignment wrapText="1"/>
      <protection/>
    </xf>
    <xf numFmtId="166" fontId="19" fillId="33" borderId="23" xfId="89" applyNumberFormat="1" applyFont="1" applyFill="1" applyBorder="1" applyAlignment="1" applyProtection="1">
      <alignment horizontal="center"/>
      <protection/>
    </xf>
    <xf numFmtId="14" fontId="0" fillId="35" borderId="23" xfId="89" applyNumberFormat="1" applyFill="1" applyBorder="1" applyProtection="1">
      <alignment/>
      <protection/>
    </xf>
    <xf numFmtId="20" fontId="0" fillId="35" borderId="23" xfId="89" applyNumberFormat="1" applyFill="1" applyBorder="1" applyProtection="1">
      <alignment/>
      <protection/>
    </xf>
    <xf numFmtId="0" fontId="0" fillId="35" borderId="23" xfId="89" applyFill="1" applyBorder="1" applyProtection="1">
      <alignment/>
      <protection/>
    </xf>
    <xf numFmtId="0" fontId="0" fillId="35" borderId="0" xfId="89" applyFill="1" applyProtection="1">
      <alignment/>
      <protection/>
    </xf>
    <xf numFmtId="0" fontId="0" fillId="0" borderId="23" xfId="89" applyBorder="1" applyAlignment="1" applyProtection="1">
      <alignment vertical="top" wrapText="1"/>
      <protection/>
    </xf>
    <xf numFmtId="0" fontId="2" fillId="0" borderId="28" xfId="88" applyBorder="1" applyAlignment="1" applyProtection="1">
      <alignment horizontal="center"/>
      <protection locked="0"/>
    </xf>
    <xf numFmtId="0" fontId="2" fillId="0" borderId="29" xfId="88" applyFill="1" applyBorder="1" applyAlignment="1" applyProtection="1">
      <alignment horizontal="center"/>
      <protection locked="0"/>
    </xf>
    <xf numFmtId="0" fontId="2" fillId="0" borderId="29" xfId="88" applyBorder="1" applyAlignment="1" applyProtection="1">
      <alignment horizontal="center"/>
      <protection locked="0"/>
    </xf>
    <xf numFmtId="0" fontId="2" fillId="0" borderId="30" xfId="88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9" fillId="0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166" fontId="9" fillId="33" borderId="0" xfId="0" applyNumberFormat="1" applyFont="1" applyFill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14" fontId="0" fillId="0" borderId="23" xfId="0" applyNumberFormat="1" applyBorder="1" applyAlignment="1" applyProtection="1">
      <alignment/>
      <protection/>
    </xf>
    <xf numFmtId="20" fontId="0" fillId="0" borderId="23" xfId="0" applyNumberFormat="1" applyFill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166" fontId="0" fillId="0" borderId="27" xfId="0" applyNumberFormat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 locked="0"/>
    </xf>
    <xf numFmtId="166" fontId="0" fillId="0" borderId="23" xfId="0" applyNumberFormat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3" xfId="0" applyBorder="1" applyAlignment="1" applyProtection="1">
      <alignment wrapText="1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14" fontId="0" fillId="0" borderId="23" xfId="0" applyNumberFormat="1" applyFill="1" applyBorder="1" applyAlignment="1" applyProtection="1">
      <alignment/>
      <protection/>
    </xf>
    <xf numFmtId="0" fontId="0" fillId="0" borderId="23" xfId="0" applyFill="1" applyBorder="1" applyAlignment="1" applyProtection="1">
      <alignment wrapText="1"/>
      <protection/>
    </xf>
    <xf numFmtId="20" fontId="0" fillId="0" borderId="23" xfId="0" applyNumberFormat="1" applyBorder="1" applyAlignment="1" applyProtection="1">
      <alignment/>
      <protection/>
    </xf>
    <xf numFmtId="0" fontId="8" fillId="0" borderId="23" xfId="0" applyFont="1" applyBorder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8" fillId="0" borderId="27" xfId="0" applyFont="1" applyBorder="1" applyAlignment="1" applyProtection="1">
      <alignment/>
      <protection/>
    </xf>
    <xf numFmtId="166" fontId="8" fillId="0" borderId="23" xfId="0" applyNumberFormat="1" applyFont="1" applyBorder="1" applyAlignment="1" applyProtection="1">
      <alignment/>
      <protection/>
    </xf>
    <xf numFmtId="0" fontId="19" fillId="33" borderId="23" xfId="0" applyFont="1" applyFill="1" applyBorder="1" applyAlignment="1" applyProtection="1">
      <alignment/>
      <protection/>
    </xf>
    <xf numFmtId="0" fontId="19" fillId="33" borderId="23" xfId="0" applyFont="1" applyFill="1" applyBorder="1" applyAlignment="1" applyProtection="1">
      <alignment wrapText="1"/>
      <protection/>
    </xf>
    <xf numFmtId="166" fontId="19" fillId="33" borderId="23" xfId="0" applyNumberFormat="1" applyFont="1" applyFill="1" applyBorder="1" applyAlignment="1" applyProtection="1">
      <alignment horizontal="center"/>
      <protection/>
    </xf>
    <xf numFmtId="0" fontId="15" fillId="33" borderId="0" xfId="88" applyFont="1" applyFill="1" applyAlignment="1">
      <alignment wrapText="1"/>
      <protection/>
    </xf>
    <xf numFmtId="0" fontId="6" fillId="0" borderId="0" xfId="88" applyFont="1" applyAlignment="1">
      <alignment horizontal="center"/>
      <protection/>
    </xf>
    <xf numFmtId="0" fontId="3" fillId="0" borderId="0" xfId="88" applyFont="1" applyAlignment="1">
      <alignment horizontal="center"/>
      <protection/>
    </xf>
    <xf numFmtId="44" fontId="3" fillId="0" borderId="0" xfId="88" applyNumberFormat="1" applyFont="1">
      <alignment/>
      <protection/>
    </xf>
    <xf numFmtId="44" fontId="6" fillId="0" borderId="0" xfId="88" applyNumberFormat="1" applyFont="1">
      <alignment/>
      <protection/>
    </xf>
    <xf numFmtId="165" fontId="16" fillId="33" borderId="18" xfId="88" applyNumberFormat="1" applyFont="1" applyFill="1" applyBorder="1" applyAlignment="1">
      <alignment wrapText="1"/>
      <protection/>
    </xf>
    <xf numFmtId="0" fontId="16" fillId="33" borderId="0" xfId="88" applyFont="1" applyFill="1" applyAlignment="1">
      <alignment wrapText="1"/>
      <protection/>
    </xf>
    <xf numFmtId="167" fontId="3" fillId="0" borderId="31" xfId="71" applyNumberFormat="1" applyFont="1" applyBorder="1" applyAlignment="1">
      <alignment vertical="center"/>
    </xf>
    <xf numFmtId="44" fontId="3" fillId="0" borderId="0" xfId="88" applyNumberFormat="1" applyFont="1" applyAlignment="1">
      <alignment horizontal="left"/>
      <protection/>
    </xf>
    <xf numFmtId="0" fontId="13" fillId="0" borderId="0" xfId="88" applyFont="1" applyBorder="1" applyAlignment="1">
      <alignment horizontal="center" wrapText="1"/>
      <protection/>
    </xf>
    <xf numFmtId="0" fontId="2" fillId="0" borderId="32" xfId="88" applyBorder="1" applyAlignment="1">
      <alignment horizontal="center"/>
      <protection/>
    </xf>
    <xf numFmtId="0" fontId="2" fillId="0" borderId="28" xfId="88" applyBorder="1" applyAlignment="1">
      <alignment horizontal="center"/>
      <protection/>
    </xf>
    <xf numFmtId="0" fontId="2" fillId="0" borderId="23" xfId="88" applyBorder="1" applyAlignment="1">
      <alignment horizontal="center"/>
      <protection/>
    </xf>
    <xf numFmtId="0" fontId="2" fillId="0" borderId="29" xfId="88" applyBorder="1" applyAlignment="1">
      <alignment horizontal="center"/>
      <protection/>
    </xf>
    <xf numFmtId="0" fontId="2" fillId="0" borderId="26" xfId="88" applyBorder="1" applyAlignment="1" applyProtection="1">
      <alignment horizontal="left"/>
      <protection locked="0"/>
    </xf>
    <xf numFmtId="0" fontId="2" fillId="0" borderId="23" xfId="88" applyBorder="1" applyAlignment="1" applyProtection="1">
      <alignment horizontal="left"/>
      <protection locked="0"/>
    </xf>
    <xf numFmtId="0" fontId="2" fillId="0" borderId="29" xfId="88" applyBorder="1" applyAlignment="1" applyProtection="1">
      <alignment horizontal="left"/>
      <protection locked="0"/>
    </xf>
    <xf numFmtId="0" fontId="2" fillId="0" borderId="26" xfId="88" applyFont="1" applyBorder="1" applyAlignment="1" applyProtection="1">
      <alignment horizontal="left"/>
      <protection locked="0"/>
    </xf>
    <xf numFmtId="165" fontId="17" fillId="0" borderId="0" xfId="88" applyNumberFormat="1" applyFont="1" applyFill="1" applyBorder="1" applyAlignment="1">
      <alignment horizontal="left" wrapText="1"/>
      <protection/>
    </xf>
    <xf numFmtId="0" fontId="2" fillId="0" borderId="33" xfId="88" applyBorder="1" applyAlignment="1" applyProtection="1">
      <alignment horizontal="left"/>
      <protection locked="0"/>
    </xf>
    <xf numFmtId="0" fontId="2" fillId="0" borderId="34" xfId="88" applyBorder="1" applyAlignment="1" applyProtection="1">
      <alignment horizontal="left"/>
      <protection locked="0"/>
    </xf>
    <xf numFmtId="0" fontId="2" fillId="0" borderId="35" xfId="88" applyBorder="1" applyAlignment="1" applyProtection="1">
      <alignment horizontal="left"/>
      <protection locked="0"/>
    </xf>
    <xf numFmtId="0" fontId="2" fillId="0" borderId="36" xfId="88" applyFont="1" applyBorder="1" applyAlignment="1" applyProtection="1">
      <alignment horizontal="center"/>
      <protection locked="0"/>
    </xf>
    <xf numFmtId="0" fontId="2" fillId="0" borderId="37" xfId="88" applyBorder="1" applyAlignment="1" applyProtection="1">
      <alignment horizontal="center"/>
      <protection locked="0"/>
    </xf>
    <xf numFmtId="0" fontId="2" fillId="0" borderId="38" xfId="88" applyBorder="1" applyAlignment="1" applyProtection="1">
      <alignment horizontal="center"/>
      <protection locked="0"/>
    </xf>
    <xf numFmtId="49" fontId="2" fillId="0" borderId="39" xfId="88" applyNumberFormat="1" applyBorder="1" applyAlignment="1" applyProtection="1">
      <alignment horizontal="left"/>
      <protection locked="0"/>
    </xf>
    <xf numFmtId="49" fontId="2" fillId="0" borderId="32" xfId="88" applyNumberFormat="1" applyBorder="1" applyAlignment="1" applyProtection="1">
      <alignment horizontal="left"/>
      <protection locked="0"/>
    </xf>
    <xf numFmtId="49" fontId="2" fillId="0" borderId="28" xfId="88" applyNumberFormat="1" applyBorder="1" applyAlignment="1" applyProtection="1">
      <alignment horizontal="left"/>
      <protection locked="0"/>
    </xf>
    <xf numFmtId="17" fontId="2" fillId="0" borderId="26" xfId="88" applyNumberFormat="1" applyBorder="1" applyAlignment="1" applyProtection="1">
      <alignment horizontal="left"/>
      <protection locked="0"/>
    </xf>
    <xf numFmtId="0" fontId="13" fillId="0" borderId="40" xfId="88" applyFont="1" applyBorder="1" applyAlignment="1">
      <alignment horizontal="center" wrapText="1"/>
      <protection/>
    </xf>
    <xf numFmtId="14" fontId="2" fillId="0" borderId="41" xfId="88" applyNumberFormat="1" applyBorder="1" applyAlignment="1" applyProtection="1">
      <alignment horizontal="center" wrapText="1"/>
      <protection locked="0"/>
    </xf>
    <xf numFmtId="0" fontId="2" fillId="0" borderId="23" xfId="88" applyBorder="1" applyAlignment="1" applyProtection="1">
      <alignment horizontal="center" wrapText="1"/>
      <protection locked="0"/>
    </xf>
    <xf numFmtId="0" fontId="2" fillId="0" borderId="42" xfId="88" applyBorder="1" applyAlignment="1" applyProtection="1">
      <alignment horizontal="center" wrapText="1"/>
      <protection locked="0"/>
    </xf>
    <xf numFmtId="0" fontId="2" fillId="0" borderId="43" xfId="88" applyBorder="1" applyAlignment="1" applyProtection="1">
      <alignment horizontal="center" wrapText="1"/>
      <protection locked="0"/>
    </xf>
    <xf numFmtId="0" fontId="13" fillId="0" borderId="44" xfId="88" applyFont="1" applyBorder="1" applyAlignment="1">
      <alignment horizontal="left" wrapText="1"/>
      <protection/>
    </xf>
    <xf numFmtId="0" fontId="13" fillId="0" borderId="26" xfId="88" applyFont="1" applyBorder="1" applyAlignment="1">
      <alignment horizontal="left" wrapText="1"/>
      <protection/>
    </xf>
    <xf numFmtId="0" fontId="2" fillId="0" borderId="45" xfId="88" applyFont="1" applyBorder="1" applyAlignment="1" applyProtection="1">
      <alignment horizontal="center" wrapText="1"/>
      <protection locked="0"/>
    </xf>
    <xf numFmtId="0" fontId="2" fillId="0" borderId="46" xfId="88" applyBorder="1" applyAlignment="1" applyProtection="1">
      <alignment horizontal="center" wrapText="1"/>
      <protection locked="0"/>
    </xf>
    <xf numFmtId="0" fontId="2" fillId="0" borderId="45" xfId="88" applyBorder="1" applyAlignment="1" applyProtection="1">
      <alignment horizontal="center" wrapText="1"/>
      <protection locked="0"/>
    </xf>
    <xf numFmtId="0" fontId="2" fillId="0" borderId="47" xfId="88" applyFont="1" applyBorder="1" applyAlignment="1" applyProtection="1">
      <alignment horizontal="center" wrapText="1"/>
      <protection locked="0"/>
    </xf>
    <xf numFmtId="0" fontId="2" fillId="0" borderId="44" xfId="88" applyBorder="1" applyAlignment="1" applyProtection="1">
      <alignment horizontal="center" wrapText="1"/>
      <protection locked="0"/>
    </xf>
    <xf numFmtId="0" fontId="2" fillId="0" borderId="48" xfId="88" applyFont="1" applyBorder="1" applyAlignment="1" applyProtection="1">
      <alignment horizontal="center" wrapText="1"/>
      <protection locked="0"/>
    </xf>
    <xf numFmtId="0" fontId="2" fillId="0" borderId="49" xfId="88" applyBorder="1" applyAlignment="1" applyProtection="1">
      <alignment horizontal="center" wrapText="1"/>
      <protection locked="0"/>
    </xf>
    <xf numFmtId="0" fontId="9" fillId="36" borderId="0" xfId="89" applyFont="1" applyFill="1" applyAlignment="1" applyProtection="1">
      <alignment horizontal="left"/>
      <protection/>
    </xf>
    <xf numFmtId="0" fontId="12" fillId="34" borderId="0" xfId="89" applyFont="1" applyFill="1" applyAlignment="1" applyProtection="1">
      <alignment horizontal="center" vertical="center" wrapText="1"/>
      <protection/>
    </xf>
    <xf numFmtId="0" fontId="12" fillId="34" borderId="0" xfId="89" applyFont="1" applyFill="1" applyAlignment="1" applyProtection="1">
      <alignment horizontal="center" vertical="center"/>
      <protection/>
    </xf>
    <xf numFmtId="0" fontId="11" fillId="34" borderId="23" xfId="89" applyFont="1" applyFill="1" applyBorder="1" applyAlignment="1" applyProtection="1">
      <alignment horizontal="left"/>
      <protection locked="0"/>
    </xf>
    <xf numFmtId="0" fontId="9" fillId="36" borderId="0" xfId="0" applyFont="1" applyFill="1" applyAlignment="1" applyProtection="1">
      <alignment horizontal="left"/>
      <protection/>
    </xf>
    <xf numFmtId="0" fontId="12" fillId="34" borderId="0" xfId="0" applyFont="1" applyFill="1" applyAlignment="1" applyProtection="1">
      <alignment horizontal="center" vertical="center" wrapText="1"/>
      <protection/>
    </xf>
    <xf numFmtId="0" fontId="12" fillId="34" borderId="0" xfId="0" applyFont="1" applyFill="1" applyAlignment="1" applyProtection="1">
      <alignment horizontal="center" vertical="center"/>
      <protection/>
    </xf>
    <xf numFmtId="0" fontId="11" fillId="34" borderId="23" xfId="0" applyFont="1" applyFill="1" applyBorder="1" applyAlignment="1" applyProtection="1">
      <alignment horizontal="left"/>
      <protection locked="0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285750</xdr:colOff>
      <xdr:row>2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590" t="2667" r="3590" b="16000"/>
        <a:stretch>
          <a:fillRect/>
        </a:stretch>
      </xdr:blipFill>
      <xdr:spPr>
        <a:xfrm>
          <a:off x="0" y="9525"/>
          <a:ext cx="2095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219075</xdr:rowOff>
    </xdr:from>
    <xdr:to>
      <xdr:col>3</xdr:col>
      <xdr:colOff>276225</xdr:colOff>
      <xdr:row>1</xdr:row>
      <xdr:rowOff>1104900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590" t="2667" r="3590" b="16000"/>
        <a:stretch>
          <a:fillRect/>
        </a:stretch>
      </xdr:blipFill>
      <xdr:spPr>
        <a:xfrm>
          <a:off x="266700" y="409575"/>
          <a:ext cx="22860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3</xdr:col>
      <xdr:colOff>9525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52400"/>
          <a:ext cx="22193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rzakirova\Documents\internal%20ticket%20request%20process\Vancouver\Internal%20Transfer%20Order%20Form_Revised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&amp; Form"/>
      <sheetName val="OLYMPIC Request Detail"/>
      <sheetName val="PARALYMPIC Request Detail"/>
      <sheetName val="DressRehearsal VictoryCeremon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  <pageSetUpPr fitToPage="1"/>
  </sheetPr>
  <dimension ref="A1:F33"/>
  <sheetViews>
    <sheetView view="pageBreakPreview" zoomScale="90" zoomScaleSheetLayoutView="90" zoomScalePageLayoutView="0" workbookViewId="0" topLeftCell="A22">
      <selection activeCell="B23" sqref="B23"/>
    </sheetView>
  </sheetViews>
  <sheetFormatPr defaultColWidth="27.7109375" defaultRowHeight="15"/>
  <cols>
    <col min="1" max="1" width="27.140625" style="1" customWidth="1"/>
    <col min="2" max="2" width="20.57421875" style="1" customWidth="1"/>
    <col min="3" max="3" width="27.140625" style="1" customWidth="1"/>
    <col min="4" max="4" width="25.140625" style="1" customWidth="1"/>
    <col min="5" max="5" width="29.7109375" style="1" customWidth="1"/>
    <col min="6" max="6" width="10.421875" style="1" customWidth="1"/>
    <col min="7" max="16384" width="27.7109375" style="1" customWidth="1"/>
  </cols>
  <sheetData>
    <row r="1" spans="2:5" ht="26.25">
      <c r="B1" s="145" t="s">
        <v>526</v>
      </c>
      <c r="C1" s="145"/>
      <c r="D1" s="145"/>
      <c r="E1" s="146"/>
    </row>
    <row r="2" spans="2:5" ht="28.5" customHeight="1">
      <c r="B2" s="120"/>
      <c r="C2" s="140" t="s">
        <v>521</v>
      </c>
      <c r="D2" s="140"/>
      <c r="E2" s="120"/>
    </row>
    <row r="3" spans="1:5" ht="12.75">
      <c r="A3" s="11"/>
      <c r="B3" s="11"/>
      <c r="C3" s="11"/>
      <c r="D3" s="11"/>
      <c r="E3" s="11"/>
    </row>
    <row r="4" spans="2:5" ht="15">
      <c r="B4" s="21" t="s">
        <v>213</v>
      </c>
      <c r="E4" s="21" t="s">
        <v>219</v>
      </c>
    </row>
    <row r="5" spans="2:5" ht="15.75" thickBot="1">
      <c r="B5" s="21"/>
      <c r="E5" s="21"/>
    </row>
    <row r="6" spans="1:5" ht="24" customHeight="1" thickBot="1">
      <c r="A6" s="16" t="s">
        <v>520</v>
      </c>
      <c r="B6" s="147"/>
      <c r="C6" s="148"/>
      <c r="D6" s="148"/>
      <c r="E6" s="71"/>
    </row>
    <row r="7" spans="1:5" ht="21" customHeight="1" thickBot="1">
      <c r="A7" s="16" t="s">
        <v>214</v>
      </c>
      <c r="B7" s="149"/>
      <c r="C7" s="148"/>
      <c r="D7" s="148"/>
      <c r="E7" s="71"/>
    </row>
    <row r="8" spans="1:5" ht="21" customHeight="1" thickBot="1">
      <c r="A8" s="16" t="s">
        <v>239</v>
      </c>
      <c r="B8" s="150"/>
      <c r="C8" s="151"/>
      <c r="D8" s="151"/>
      <c r="E8" s="72"/>
    </row>
    <row r="9" spans="1:5" ht="21" customHeight="1" thickBot="1">
      <c r="A9" s="16" t="s">
        <v>240</v>
      </c>
      <c r="B9" s="152"/>
      <c r="C9" s="153"/>
      <c r="D9" s="153"/>
      <c r="E9" s="73"/>
    </row>
    <row r="10" spans="1:5" ht="21" customHeight="1" thickBot="1">
      <c r="A10" s="16" t="s">
        <v>215</v>
      </c>
      <c r="B10" s="141"/>
      <c r="C10" s="142"/>
      <c r="D10" s="142"/>
      <c r="E10" s="73"/>
    </row>
    <row r="11" spans="1:5" ht="21" customHeight="1">
      <c r="A11" s="16" t="s">
        <v>220</v>
      </c>
      <c r="B11" s="143"/>
      <c r="C11" s="144"/>
      <c r="D11" s="144"/>
      <c r="E11" s="74"/>
    </row>
    <row r="12" spans="1:5" ht="21" customHeight="1" thickBot="1">
      <c r="A12" s="18" t="s">
        <v>216</v>
      </c>
      <c r="B12" s="128"/>
      <c r="C12" s="126"/>
      <c r="D12" s="126"/>
      <c r="E12" s="127"/>
    </row>
    <row r="13" spans="1:5" ht="22.5" customHeight="1" thickBot="1">
      <c r="A13" s="129" t="s">
        <v>525</v>
      </c>
      <c r="B13" s="129"/>
      <c r="C13" s="129"/>
      <c r="D13" s="129"/>
      <c r="E13" s="129"/>
    </row>
    <row r="14" spans="1:5" ht="26.25">
      <c r="A14" s="23" t="s">
        <v>229</v>
      </c>
      <c r="B14" s="136"/>
      <c r="C14" s="137"/>
      <c r="D14" s="137"/>
      <c r="E14" s="138"/>
    </row>
    <row r="15" spans="1:5" ht="26.25">
      <c r="A15" s="23" t="s">
        <v>230</v>
      </c>
      <c r="B15" s="139"/>
      <c r="C15" s="126"/>
      <c r="D15" s="126"/>
      <c r="E15" s="127"/>
    </row>
    <row r="16" spans="1:5" ht="27" thickBot="1">
      <c r="A16" s="23" t="s">
        <v>231</v>
      </c>
      <c r="B16" s="130"/>
      <c r="C16" s="131"/>
      <c r="D16" s="131"/>
      <c r="E16" s="132"/>
    </row>
    <row r="17" spans="1:5" ht="22.5" customHeight="1" thickBot="1">
      <c r="A17" s="21" t="s">
        <v>524</v>
      </c>
      <c r="B17" s="4"/>
      <c r="C17" s="4"/>
      <c r="E17" s="4"/>
    </row>
    <row r="18" spans="1:5" ht="22.5" customHeight="1">
      <c r="A18" s="16" t="s">
        <v>528</v>
      </c>
      <c r="B18" s="133" t="s">
        <v>529</v>
      </c>
      <c r="C18" s="134"/>
      <c r="D18" s="134"/>
      <c r="E18" s="135"/>
    </row>
    <row r="19" spans="1:5" ht="22.5" customHeight="1">
      <c r="A19" s="17" t="s">
        <v>522</v>
      </c>
      <c r="B19" s="125"/>
      <c r="C19" s="126"/>
      <c r="D19" s="126"/>
      <c r="E19" s="127"/>
    </row>
    <row r="20" ht="12.75">
      <c r="A20" s="2"/>
    </row>
    <row r="21" ht="0.75" customHeight="1" thickBot="1">
      <c r="A21" s="2"/>
    </row>
    <row r="22" spans="1:5" ht="27" thickBot="1">
      <c r="A22" s="12"/>
      <c r="B22" s="13" t="s">
        <v>222</v>
      </c>
      <c r="C22" s="14" t="s">
        <v>223</v>
      </c>
      <c r="D22" s="14" t="s">
        <v>224</v>
      </c>
      <c r="E22" s="15" t="s">
        <v>225</v>
      </c>
    </row>
    <row r="23" spans="1:6" ht="26.25">
      <c r="A23" s="22" t="s">
        <v>516</v>
      </c>
      <c r="B23" s="25">
        <f>SUM(C23:E23)</f>
        <v>267</v>
      </c>
      <c r="C23" s="26">
        <f>'Competition_Schedule Olympic'!Q17</f>
        <v>10</v>
      </c>
      <c r="D23" s="26">
        <f>'Competition_Schedule Olympic'!Q217</f>
        <v>18</v>
      </c>
      <c r="E23" s="27">
        <f>'Competition_Schedule Olympic'!Q219-'Competition_Schedule Olympic'!Q217-'Competition_Schedule Olympic'!Q17</f>
        <v>239</v>
      </c>
      <c r="F23" s="3"/>
    </row>
    <row r="24" spans="1:5" ht="27" thickBot="1">
      <c r="A24" s="116" t="s">
        <v>221</v>
      </c>
      <c r="B24" s="28">
        <f>SUM(C24:E24)</f>
        <v>1692700</v>
      </c>
      <c r="C24" s="29">
        <f>'Competition_Schedule Olympic'!R17</f>
        <v>300000</v>
      </c>
      <c r="D24" s="30">
        <f>'Competition_Schedule Olympic'!R217</f>
        <v>360000</v>
      </c>
      <c r="E24" s="118">
        <f>'Competition_Schedule Olympic'!R219-'Competition_Schedule Olympic'!R217-'Competition_Schedule Olympic'!R17</f>
        <v>1032700</v>
      </c>
    </row>
    <row r="25" spans="1:5" ht="26.25">
      <c r="A25" s="111" t="s">
        <v>517</v>
      </c>
      <c r="B25" s="112">
        <f>SUM(C25:E25)</f>
        <v>104</v>
      </c>
      <c r="C25" s="113">
        <f>Competition_Schedule_Paralympic!Q13</f>
        <v>10</v>
      </c>
      <c r="D25" s="113">
        <f>Competition_Schedule_Paralympic!Q73</f>
        <v>12</v>
      </c>
      <c r="E25" s="113">
        <f>Competition_Schedule_Paralympic!Q75-Competition_Schedule_Paralympic!Q73-Competition_Schedule_Paralympic!Q13</f>
        <v>82</v>
      </c>
    </row>
    <row r="26" spans="1:5" ht="26.25">
      <c r="A26" s="117" t="s">
        <v>518</v>
      </c>
      <c r="B26" s="115">
        <f>SUM(C26:E26)</f>
        <v>84900</v>
      </c>
      <c r="C26" s="114">
        <f>Competition_Schedule_Paralympic!R13</f>
        <v>24000</v>
      </c>
      <c r="D26" s="114">
        <f>Competition_Schedule_Paralympic!R73</f>
        <v>19400</v>
      </c>
      <c r="E26" s="119">
        <f>Competition_Schedule_Paralympic!R75-Competition_Schedule_Paralympic!R73-Competition_Schedule_Paralympic!R13</f>
        <v>41500</v>
      </c>
    </row>
    <row r="27" spans="1:5" ht="13.5" thickBot="1">
      <c r="A27" s="20" t="s">
        <v>217</v>
      </c>
      <c r="B27" s="31"/>
      <c r="C27" s="32"/>
      <c r="D27" s="33"/>
      <c r="E27" s="33"/>
    </row>
    <row r="28" spans="1:5" ht="31.5" thickBot="1">
      <c r="A28" s="19" t="s">
        <v>218</v>
      </c>
      <c r="B28" s="34">
        <f>B24+B26+B27</f>
        <v>1777600</v>
      </c>
      <c r="C28" s="35"/>
      <c r="D28" s="35"/>
      <c r="E28" s="35"/>
    </row>
    <row r="30" ht="15.75" thickBot="1">
      <c r="A30" s="21" t="s">
        <v>226</v>
      </c>
    </row>
    <row r="31" spans="1:3" ht="17.25" customHeight="1">
      <c r="A31" s="17" t="s">
        <v>227</v>
      </c>
      <c r="B31" s="121"/>
      <c r="C31" s="122"/>
    </row>
    <row r="32" spans="1:3" ht="17.25" customHeight="1">
      <c r="A32" s="17" t="s">
        <v>228</v>
      </c>
      <c r="B32" s="123"/>
      <c r="C32" s="124"/>
    </row>
    <row r="33" spans="1:3" ht="17.25" customHeight="1">
      <c r="A33" s="17" t="s">
        <v>523</v>
      </c>
      <c r="B33" s="123"/>
      <c r="C33" s="124"/>
    </row>
  </sheetData>
  <sheetProtection password="C72B" sheet="1" objects="1" scenarios="1"/>
  <mergeCells count="18">
    <mergeCell ref="C2:D2"/>
    <mergeCell ref="B10:D10"/>
    <mergeCell ref="B11:D11"/>
    <mergeCell ref="B1:E1"/>
    <mergeCell ref="B6:D6"/>
    <mergeCell ref="B7:D7"/>
    <mergeCell ref="B8:D8"/>
    <mergeCell ref="B9:D9"/>
    <mergeCell ref="B31:C31"/>
    <mergeCell ref="B33:C33"/>
    <mergeCell ref="B19:E19"/>
    <mergeCell ref="B32:C32"/>
    <mergeCell ref="B12:E12"/>
    <mergeCell ref="A13:E13"/>
    <mergeCell ref="B16:E16"/>
    <mergeCell ref="B18:E18"/>
    <mergeCell ref="B14:E14"/>
    <mergeCell ref="B15:E15"/>
  </mergeCells>
  <printOptions/>
  <pageMargins left="0" right="0" top="0.1968503937007874" bottom="0.35433070866141736" header="0.31496062992125984" footer="0.3149606299212598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2:R220"/>
  <sheetViews>
    <sheetView tabSelected="1" zoomScale="80" zoomScaleNormal="80" zoomScalePageLayoutView="0" workbookViewId="0" topLeftCell="A1">
      <selection activeCell="P217" sqref="P217"/>
    </sheetView>
  </sheetViews>
  <sheetFormatPr defaultColWidth="11.421875" defaultRowHeight="15"/>
  <cols>
    <col min="1" max="1" width="4.00390625" style="5" customWidth="1"/>
    <col min="2" max="2" width="18.421875" style="5" customWidth="1"/>
    <col min="3" max="3" width="11.7109375" style="5" bestFit="1" customWidth="1"/>
    <col min="4" max="5" width="6.8515625" style="5" bestFit="1" customWidth="1"/>
    <col min="6" max="6" width="7.7109375" style="5" bestFit="1" customWidth="1"/>
    <col min="7" max="7" width="29.421875" style="5" customWidth="1"/>
    <col min="8" max="8" width="19.00390625" style="5" customWidth="1"/>
    <col min="9" max="9" width="12.28125" style="5" bestFit="1" customWidth="1"/>
    <col min="10" max="10" width="9.8515625" style="5" bestFit="1" customWidth="1"/>
    <col min="11" max="11" width="13.421875" style="6" bestFit="1" customWidth="1"/>
    <col min="12" max="12" width="12.140625" style="5" customWidth="1"/>
    <col min="13" max="13" width="13.421875" style="6" bestFit="1" customWidth="1"/>
    <col min="14" max="14" width="11.7109375" style="5" customWidth="1"/>
    <col min="15" max="15" width="13.28125" style="6" bestFit="1" customWidth="1"/>
    <col min="16" max="16" width="13.421875" style="5" customWidth="1"/>
    <col min="17" max="17" width="12.28125" style="5" bestFit="1" customWidth="1"/>
    <col min="18" max="18" width="21.28125" style="5" bestFit="1" customWidth="1"/>
    <col min="19" max="16384" width="11.421875" style="5" customWidth="1"/>
  </cols>
  <sheetData>
    <row r="2" spans="1:18" ht="96" customHeight="1">
      <c r="A2" s="155" t="s">
        <v>527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</row>
    <row r="5" spans="7:9" ht="18">
      <c r="G5" s="24" t="s">
        <v>210</v>
      </c>
      <c r="H5" s="157" t="s">
        <v>402</v>
      </c>
      <c r="I5" s="157"/>
    </row>
    <row r="6" spans="7:9" ht="18">
      <c r="G6" s="24" t="s">
        <v>211</v>
      </c>
      <c r="H6" s="157"/>
      <c r="I6" s="157"/>
    </row>
    <row r="7" spans="7:9" ht="18">
      <c r="G7" s="24" t="s">
        <v>212</v>
      </c>
      <c r="H7" s="157"/>
      <c r="I7" s="157"/>
    </row>
    <row r="8" spans="7:15" ht="14.25">
      <c r="G8" s="10"/>
      <c r="H8" s="9"/>
      <c r="I8" s="9"/>
      <c r="N8" s="69"/>
      <c r="O8" s="7"/>
    </row>
    <row r="10" spans="2:18" s="41" customFormat="1" ht="27">
      <c r="B10" s="64" t="s">
        <v>232</v>
      </c>
      <c r="C10" s="64" t="s">
        <v>233</v>
      </c>
      <c r="D10" s="64" t="s">
        <v>209</v>
      </c>
      <c r="E10" s="64" t="s">
        <v>208</v>
      </c>
      <c r="F10" s="63" t="s">
        <v>207</v>
      </c>
      <c r="G10" s="64" t="s">
        <v>234</v>
      </c>
      <c r="H10" s="64" t="s">
        <v>235</v>
      </c>
      <c r="I10" s="64" t="s">
        <v>206</v>
      </c>
      <c r="J10" s="63" t="s">
        <v>205</v>
      </c>
      <c r="K10" s="65" t="s">
        <v>204</v>
      </c>
      <c r="L10" s="64" t="s">
        <v>236</v>
      </c>
      <c r="M10" s="65" t="s">
        <v>203</v>
      </c>
      <c r="N10" s="64" t="s">
        <v>236</v>
      </c>
      <c r="O10" s="65" t="s">
        <v>202</v>
      </c>
      <c r="P10" s="64" t="s">
        <v>236</v>
      </c>
      <c r="Q10" s="64" t="s">
        <v>237</v>
      </c>
      <c r="R10" s="64" t="s">
        <v>238</v>
      </c>
    </row>
    <row r="11" spans="2:18" s="41" customFormat="1" ht="13.5">
      <c r="B11" s="40"/>
      <c r="C11" s="40"/>
      <c r="D11" s="42"/>
      <c r="E11" s="42"/>
      <c r="F11" s="40"/>
      <c r="G11" s="40"/>
      <c r="H11" s="40"/>
      <c r="I11" s="42"/>
      <c r="J11" s="40"/>
      <c r="K11" s="43"/>
      <c r="L11" s="40"/>
      <c r="M11" s="43"/>
      <c r="N11" s="40"/>
      <c r="O11" s="43"/>
      <c r="P11" s="40"/>
      <c r="Q11" s="42"/>
      <c r="R11" s="42"/>
    </row>
    <row r="12" spans="1:18" s="41" customFormat="1" ht="13.5">
      <c r="A12" s="154" t="s">
        <v>245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</row>
    <row r="13" spans="1:18" ht="14.25">
      <c r="A13" s="36"/>
      <c r="B13" s="44" t="s">
        <v>241</v>
      </c>
      <c r="C13" s="66">
        <v>41676</v>
      </c>
      <c r="D13" s="67">
        <v>0.4166666666666667</v>
      </c>
      <c r="E13" s="67">
        <v>0.6944444444444445</v>
      </c>
      <c r="F13" s="68" t="s">
        <v>2</v>
      </c>
      <c r="G13" s="68" t="s">
        <v>350</v>
      </c>
      <c r="H13" s="44" t="s">
        <v>23</v>
      </c>
      <c r="I13" s="44" t="s">
        <v>201</v>
      </c>
      <c r="J13" s="47" t="s">
        <v>9</v>
      </c>
      <c r="K13" s="48">
        <v>2500</v>
      </c>
      <c r="L13" s="37"/>
      <c r="M13" s="49">
        <v>1000</v>
      </c>
      <c r="N13" s="37">
        <v>2</v>
      </c>
      <c r="O13" s="49"/>
      <c r="P13" s="55"/>
      <c r="Q13" s="51">
        <f>SUM(P13,N13,L13)</f>
        <v>2</v>
      </c>
      <c r="R13" s="49">
        <f>SUM(K13*L13,M13*N13,O13*P13)</f>
        <v>2000</v>
      </c>
    </row>
    <row r="14" spans="1:18" ht="14.25">
      <c r="A14" s="36"/>
      <c r="B14" s="44" t="s">
        <v>242</v>
      </c>
      <c r="C14" s="66">
        <v>41676</v>
      </c>
      <c r="D14" s="67">
        <v>0.75</v>
      </c>
      <c r="E14" s="67">
        <v>0.78125</v>
      </c>
      <c r="F14" s="68" t="s">
        <v>2</v>
      </c>
      <c r="G14" s="68" t="s">
        <v>277</v>
      </c>
      <c r="H14" s="44" t="s">
        <v>23</v>
      </c>
      <c r="I14" s="44" t="s">
        <v>200</v>
      </c>
      <c r="J14" s="47" t="s">
        <v>9</v>
      </c>
      <c r="K14" s="48">
        <v>2500</v>
      </c>
      <c r="L14" s="37"/>
      <c r="M14" s="49">
        <v>1000</v>
      </c>
      <c r="N14" s="37">
        <v>2</v>
      </c>
      <c r="O14" s="49"/>
      <c r="P14" s="55"/>
      <c r="Q14" s="51">
        <f>SUM(P14,N14,L14)</f>
        <v>2</v>
      </c>
      <c r="R14" s="49">
        <f>SUM(K14*L14,M14*N14,O14*P14)</f>
        <v>2000</v>
      </c>
    </row>
    <row r="15" spans="1:18" ht="29.25" customHeight="1">
      <c r="A15" s="36"/>
      <c r="B15" s="44" t="s">
        <v>243</v>
      </c>
      <c r="C15" s="60">
        <v>41676</v>
      </c>
      <c r="D15" s="58">
        <v>0.8125</v>
      </c>
      <c r="E15" s="58">
        <v>0.9548611111111112</v>
      </c>
      <c r="F15" s="44" t="s">
        <v>2</v>
      </c>
      <c r="G15" s="52" t="s">
        <v>359</v>
      </c>
      <c r="H15" s="44" t="s">
        <v>13</v>
      </c>
      <c r="I15" s="44" t="s">
        <v>199</v>
      </c>
      <c r="J15" s="47" t="s">
        <v>3</v>
      </c>
      <c r="K15" s="48">
        <v>15000</v>
      </c>
      <c r="L15" s="37"/>
      <c r="M15" s="49">
        <v>8000</v>
      </c>
      <c r="N15" s="37">
        <v>2</v>
      </c>
      <c r="O15" s="49">
        <v>4000</v>
      </c>
      <c r="P15" s="39"/>
      <c r="Q15" s="51">
        <f>SUM(P15,N15,L15)</f>
        <v>2</v>
      </c>
      <c r="R15" s="49">
        <f>SUM(K15*L15,M15*N15,O15*P15)</f>
        <v>16000</v>
      </c>
    </row>
    <row r="16" spans="1:18" ht="14.25">
      <c r="A16" s="154" t="s">
        <v>248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</row>
    <row r="17" spans="1:18" ht="14.25">
      <c r="A17" s="36"/>
      <c r="B17" s="44" t="s">
        <v>244</v>
      </c>
      <c r="C17" s="45">
        <v>41677</v>
      </c>
      <c r="D17" s="58">
        <v>0.8333333333333334</v>
      </c>
      <c r="E17" s="58">
        <v>0.9583333333333334</v>
      </c>
      <c r="F17" s="44" t="s">
        <v>2</v>
      </c>
      <c r="G17" s="44" t="s">
        <v>247</v>
      </c>
      <c r="H17" s="44" t="s">
        <v>1</v>
      </c>
      <c r="I17" s="44" t="s">
        <v>198</v>
      </c>
      <c r="J17" s="53"/>
      <c r="K17" s="54">
        <v>50000</v>
      </c>
      <c r="L17" s="37"/>
      <c r="M17" s="49">
        <v>30000</v>
      </c>
      <c r="N17" s="37">
        <v>10</v>
      </c>
      <c r="O17" s="49">
        <v>20000</v>
      </c>
      <c r="P17" s="39"/>
      <c r="Q17" s="51">
        <f>SUM(P17,N17,L17)</f>
        <v>10</v>
      </c>
      <c r="R17" s="49">
        <f>SUM(K17*L17,M17*N17,O17*P17)</f>
        <v>300000</v>
      </c>
    </row>
    <row r="18" spans="1:18" ht="14.25">
      <c r="A18" s="154" t="s">
        <v>246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</row>
    <row r="19" spans="1:18" ht="14.25">
      <c r="A19" s="36"/>
      <c r="B19" s="44" t="s">
        <v>241</v>
      </c>
      <c r="C19" s="66">
        <v>41678</v>
      </c>
      <c r="D19" s="67">
        <v>0.3958333333333333</v>
      </c>
      <c r="E19" s="67">
        <v>0.5729166666666666</v>
      </c>
      <c r="F19" s="68" t="s">
        <v>6</v>
      </c>
      <c r="G19" s="44" t="s">
        <v>351</v>
      </c>
      <c r="H19" s="44" t="s">
        <v>23</v>
      </c>
      <c r="I19" s="44" t="s">
        <v>197</v>
      </c>
      <c r="J19" s="47" t="s">
        <v>9</v>
      </c>
      <c r="K19" s="54">
        <v>3500</v>
      </c>
      <c r="L19" s="37">
        <v>6</v>
      </c>
      <c r="M19" s="49">
        <v>1500</v>
      </c>
      <c r="N19" s="37"/>
      <c r="O19" s="49"/>
      <c r="P19" s="55"/>
      <c r="Q19" s="51">
        <f aca="true" t="shared" si="0" ref="Q19:Q28">SUM(P19,N19,L19)</f>
        <v>6</v>
      </c>
      <c r="R19" s="49">
        <f aca="true" t="shared" si="1" ref="R19:R28">SUM(K19*L19,M19*N19,O19*P19)</f>
        <v>21000</v>
      </c>
    </row>
    <row r="20" spans="1:18" ht="42.75">
      <c r="A20" s="36"/>
      <c r="B20" s="44" t="s">
        <v>249</v>
      </c>
      <c r="C20" s="66">
        <v>41678</v>
      </c>
      <c r="D20" s="67">
        <v>0.5833333333333334</v>
      </c>
      <c r="E20" s="67">
        <v>0.6180555555555556</v>
      </c>
      <c r="F20" s="68" t="s">
        <v>6</v>
      </c>
      <c r="G20" s="52" t="s">
        <v>316</v>
      </c>
      <c r="H20" s="44" t="s">
        <v>11</v>
      </c>
      <c r="I20" s="44" t="s">
        <v>196</v>
      </c>
      <c r="J20" s="47" t="s">
        <v>3</v>
      </c>
      <c r="K20" s="54">
        <v>5000</v>
      </c>
      <c r="L20" s="37"/>
      <c r="M20" s="49">
        <v>2500</v>
      </c>
      <c r="N20" s="37"/>
      <c r="O20" s="49">
        <v>1200</v>
      </c>
      <c r="P20" s="39"/>
      <c r="Q20" s="51">
        <f t="shared" si="0"/>
        <v>0</v>
      </c>
      <c r="R20" s="49">
        <f t="shared" si="1"/>
        <v>0</v>
      </c>
    </row>
    <row r="21" spans="1:18" ht="17.25" customHeight="1">
      <c r="A21" s="36"/>
      <c r="B21" s="44" t="s">
        <v>250</v>
      </c>
      <c r="C21" s="66">
        <v>41678</v>
      </c>
      <c r="D21" s="67">
        <v>0.5</v>
      </c>
      <c r="E21" s="67">
        <v>0.6041666666666666</v>
      </c>
      <c r="F21" s="68" t="s">
        <v>2</v>
      </c>
      <c r="G21" s="70" t="s">
        <v>380</v>
      </c>
      <c r="H21" s="44" t="s">
        <v>43</v>
      </c>
      <c r="I21" s="44" t="s">
        <v>195</v>
      </c>
      <c r="J21" s="47" t="s">
        <v>9</v>
      </c>
      <c r="K21" s="54">
        <v>2000</v>
      </c>
      <c r="L21" s="37"/>
      <c r="M21" s="49">
        <v>1000</v>
      </c>
      <c r="N21" s="37"/>
      <c r="O21" s="49">
        <v>500</v>
      </c>
      <c r="P21" s="39"/>
      <c r="Q21" s="51">
        <f t="shared" si="0"/>
        <v>0</v>
      </c>
      <c r="R21" s="49">
        <f t="shared" si="1"/>
        <v>0</v>
      </c>
    </row>
    <row r="22" spans="1:18" ht="14.25">
      <c r="A22" s="36"/>
      <c r="B22" s="44" t="s">
        <v>251</v>
      </c>
      <c r="C22" s="66">
        <v>41678</v>
      </c>
      <c r="D22" s="67">
        <v>0.6458333333333334</v>
      </c>
      <c r="E22" s="67">
        <v>0.75</v>
      </c>
      <c r="F22" s="68" t="s">
        <v>6</v>
      </c>
      <c r="G22" s="44" t="s">
        <v>338</v>
      </c>
      <c r="H22" s="44" t="s">
        <v>18</v>
      </c>
      <c r="I22" s="44" t="s">
        <v>194</v>
      </c>
      <c r="J22" s="47" t="s">
        <v>3</v>
      </c>
      <c r="K22" s="54">
        <v>6500</v>
      </c>
      <c r="L22" s="37"/>
      <c r="M22" s="49">
        <v>3000</v>
      </c>
      <c r="N22" s="37">
        <v>3</v>
      </c>
      <c r="O22" s="49"/>
      <c r="P22" s="55"/>
      <c r="Q22" s="51">
        <f t="shared" si="0"/>
        <v>3</v>
      </c>
      <c r="R22" s="49">
        <f t="shared" si="1"/>
        <v>9000</v>
      </c>
    </row>
    <row r="23" spans="1:18" ht="14.25">
      <c r="A23" s="36"/>
      <c r="B23" s="44" t="s">
        <v>242</v>
      </c>
      <c r="C23" s="66">
        <v>41678</v>
      </c>
      <c r="D23" s="67">
        <v>0.75</v>
      </c>
      <c r="E23" s="67">
        <v>0.9756944444444445</v>
      </c>
      <c r="F23" s="68" t="s">
        <v>6</v>
      </c>
      <c r="G23" s="44" t="s">
        <v>277</v>
      </c>
      <c r="H23" s="44" t="s">
        <v>23</v>
      </c>
      <c r="I23" s="44" t="s">
        <v>188</v>
      </c>
      <c r="J23" s="47" t="s">
        <v>9</v>
      </c>
      <c r="K23" s="54">
        <v>3000</v>
      </c>
      <c r="L23" s="37"/>
      <c r="M23" s="49">
        <v>1500</v>
      </c>
      <c r="N23" s="37">
        <v>4</v>
      </c>
      <c r="O23" s="49"/>
      <c r="P23" s="55"/>
      <c r="Q23" s="51">
        <f t="shared" si="0"/>
        <v>4</v>
      </c>
      <c r="R23" s="49">
        <f t="shared" si="1"/>
        <v>6000</v>
      </c>
    </row>
    <row r="24" spans="1:18" ht="14.25">
      <c r="A24" s="36"/>
      <c r="B24" s="44" t="s">
        <v>252</v>
      </c>
      <c r="C24" s="45">
        <v>41678</v>
      </c>
      <c r="D24" s="58">
        <v>0.7708333333333334</v>
      </c>
      <c r="E24" s="58">
        <v>0.84375</v>
      </c>
      <c r="F24" s="44" t="s">
        <v>6</v>
      </c>
      <c r="G24" s="44" t="s">
        <v>278</v>
      </c>
      <c r="H24" s="44" t="s">
        <v>11</v>
      </c>
      <c r="I24" s="44" t="s">
        <v>193</v>
      </c>
      <c r="J24" s="47" t="s">
        <v>3</v>
      </c>
      <c r="K24" s="54">
        <v>6500</v>
      </c>
      <c r="L24" s="37">
        <v>6</v>
      </c>
      <c r="M24" s="49">
        <v>3500</v>
      </c>
      <c r="N24" s="37"/>
      <c r="O24" s="49">
        <v>1500</v>
      </c>
      <c r="P24" s="39"/>
      <c r="Q24" s="51">
        <f t="shared" si="0"/>
        <v>6</v>
      </c>
      <c r="R24" s="49">
        <f t="shared" si="1"/>
        <v>39000</v>
      </c>
    </row>
    <row r="25" spans="1:18" ht="28.5">
      <c r="A25" s="36"/>
      <c r="B25" s="44" t="s">
        <v>243</v>
      </c>
      <c r="C25" s="45">
        <v>41678</v>
      </c>
      <c r="D25" s="58">
        <v>0.7708333333333334</v>
      </c>
      <c r="E25" s="58">
        <v>0.9618055555555555</v>
      </c>
      <c r="F25" s="44" t="s">
        <v>2</v>
      </c>
      <c r="G25" s="52" t="s">
        <v>360</v>
      </c>
      <c r="H25" s="44" t="s">
        <v>13</v>
      </c>
      <c r="I25" s="44" t="s">
        <v>192</v>
      </c>
      <c r="J25" s="47" t="s">
        <v>3</v>
      </c>
      <c r="K25" s="54">
        <v>15000</v>
      </c>
      <c r="L25" s="37"/>
      <c r="M25" s="49">
        <v>8000</v>
      </c>
      <c r="N25" s="37">
        <v>2</v>
      </c>
      <c r="O25" s="49">
        <v>4000</v>
      </c>
      <c r="P25" s="39"/>
      <c r="Q25" s="51">
        <f t="shared" si="0"/>
        <v>2</v>
      </c>
      <c r="R25" s="49">
        <f t="shared" si="1"/>
        <v>16000</v>
      </c>
    </row>
    <row r="26" spans="1:18" ht="14.25">
      <c r="A26" s="36"/>
      <c r="B26" s="44" t="s">
        <v>253</v>
      </c>
      <c r="C26" s="45">
        <v>41678</v>
      </c>
      <c r="D26" s="58">
        <v>0.7708333333333334</v>
      </c>
      <c r="E26" s="58">
        <v>0.9166666666666666</v>
      </c>
      <c r="F26" s="44" t="s">
        <v>2</v>
      </c>
      <c r="G26" s="44" t="s">
        <v>332</v>
      </c>
      <c r="H26" s="44" t="s">
        <v>8</v>
      </c>
      <c r="I26" s="44" t="s">
        <v>191</v>
      </c>
      <c r="J26" s="47" t="s">
        <v>9</v>
      </c>
      <c r="K26" s="54">
        <v>2000</v>
      </c>
      <c r="L26" s="37"/>
      <c r="M26" s="49">
        <v>700</v>
      </c>
      <c r="N26" s="37"/>
      <c r="O26" s="49"/>
      <c r="P26" s="55"/>
      <c r="Q26" s="51">
        <f t="shared" si="0"/>
        <v>0</v>
      </c>
      <c r="R26" s="49">
        <f t="shared" si="1"/>
        <v>0</v>
      </c>
    </row>
    <row r="27" spans="1:18" ht="18" customHeight="1">
      <c r="A27" s="36"/>
      <c r="B27" s="44" t="s">
        <v>250</v>
      </c>
      <c r="C27" s="45">
        <v>41678</v>
      </c>
      <c r="D27" s="58">
        <v>0.7083333333333334</v>
      </c>
      <c r="E27" s="58">
        <v>0.8125</v>
      </c>
      <c r="F27" s="44" t="s">
        <v>2</v>
      </c>
      <c r="G27" s="70" t="s">
        <v>380</v>
      </c>
      <c r="H27" s="44" t="s">
        <v>43</v>
      </c>
      <c r="I27" s="44" t="s">
        <v>190</v>
      </c>
      <c r="J27" s="47" t="s">
        <v>9</v>
      </c>
      <c r="K27" s="54">
        <v>2000</v>
      </c>
      <c r="L27" s="37"/>
      <c r="M27" s="49">
        <v>1000</v>
      </c>
      <c r="N27" s="37"/>
      <c r="O27" s="49">
        <v>500</v>
      </c>
      <c r="P27" s="39"/>
      <c r="Q27" s="51">
        <f t="shared" si="0"/>
        <v>0</v>
      </c>
      <c r="R27" s="49">
        <f t="shared" si="1"/>
        <v>0</v>
      </c>
    </row>
    <row r="28" spans="1:18" ht="14.25">
      <c r="A28" s="36"/>
      <c r="B28" s="44" t="s">
        <v>254</v>
      </c>
      <c r="C28" s="45">
        <v>41678</v>
      </c>
      <c r="D28" s="58">
        <v>0.8541666666666666</v>
      </c>
      <c r="E28" s="58">
        <v>0.8993055555555555</v>
      </c>
      <c r="F28" s="44" t="s">
        <v>2</v>
      </c>
      <c r="G28" s="44" t="s">
        <v>326</v>
      </c>
      <c r="H28" s="44" t="s">
        <v>67</v>
      </c>
      <c r="I28" s="44" t="s">
        <v>189</v>
      </c>
      <c r="J28" s="47" t="s">
        <v>9</v>
      </c>
      <c r="K28" s="54">
        <v>4500</v>
      </c>
      <c r="L28" s="37"/>
      <c r="M28" s="49">
        <v>1500</v>
      </c>
      <c r="N28" s="37"/>
      <c r="O28" s="49"/>
      <c r="P28" s="55"/>
      <c r="Q28" s="51">
        <f t="shared" si="0"/>
        <v>0</v>
      </c>
      <c r="R28" s="49">
        <f t="shared" si="1"/>
        <v>0</v>
      </c>
    </row>
    <row r="29" spans="1:18" ht="14.25">
      <c r="A29" s="154" t="s">
        <v>255</v>
      </c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</row>
    <row r="30" spans="1:18" ht="14.25">
      <c r="A30" s="36"/>
      <c r="B30" s="44" t="s">
        <v>241</v>
      </c>
      <c r="C30" s="45">
        <v>41679</v>
      </c>
      <c r="D30" s="67">
        <v>0.4375</v>
      </c>
      <c r="E30" s="67">
        <v>0.59375</v>
      </c>
      <c r="F30" s="44" t="s">
        <v>6</v>
      </c>
      <c r="G30" s="44" t="s">
        <v>352</v>
      </c>
      <c r="H30" s="44" t="s">
        <v>23</v>
      </c>
      <c r="I30" s="44" t="s">
        <v>187</v>
      </c>
      <c r="J30" s="50" t="s">
        <v>9</v>
      </c>
      <c r="K30" s="54">
        <v>3500</v>
      </c>
      <c r="L30" s="37">
        <v>4</v>
      </c>
      <c r="M30" s="49">
        <v>1500</v>
      </c>
      <c r="N30" s="37"/>
      <c r="O30" s="49"/>
      <c r="P30" s="55"/>
      <c r="Q30" s="51">
        <f aca="true" t="shared" si="2" ref="Q30:Q39">SUM(P30,N30,L30)</f>
        <v>4</v>
      </c>
      <c r="R30" s="49">
        <f aca="true" t="shared" si="3" ref="R30:R39">SUM(K30*L30,M30*N30,O30*P30)</f>
        <v>14000</v>
      </c>
    </row>
    <row r="31" spans="1:18" ht="14.25">
      <c r="A31" s="36"/>
      <c r="B31" s="44" t="s">
        <v>256</v>
      </c>
      <c r="C31" s="45">
        <v>41679</v>
      </c>
      <c r="D31" s="46">
        <v>0.4583333333333333</v>
      </c>
      <c r="E31" s="46">
        <v>0.5416666666666666</v>
      </c>
      <c r="F31" s="44" t="s">
        <v>6</v>
      </c>
      <c r="G31" s="44" t="s">
        <v>295</v>
      </c>
      <c r="H31" s="44" t="s">
        <v>20</v>
      </c>
      <c r="I31" s="44" t="s">
        <v>186</v>
      </c>
      <c r="J31" s="53" t="s">
        <v>3</v>
      </c>
      <c r="K31" s="54">
        <v>5500</v>
      </c>
      <c r="L31" s="37"/>
      <c r="M31" s="49">
        <v>3000</v>
      </c>
      <c r="N31" s="37">
        <v>4</v>
      </c>
      <c r="O31" s="49"/>
      <c r="P31" s="55"/>
      <c r="Q31" s="51">
        <f t="shared" si="2"/>
        <v>4</v>
      </c>
      <c r="R31" s="49">
        <f t="shared" si="3"/>
        <v>12000</v>
      </c>
    </row>
    <row r="32" spans="1:18" ht="14.25">
      <c r="A32" s="36"/>
      <c r="B32" s="44" t="s">
        <v>249</v>
      </c>
      <c r="C32" s="45">
        <v>41679</v>
      </c>
      <c r="D32" s="46">
        <v>0.5833333333333334</v>
      </c>
      <c r="E32" s="46">
        <v>0.6458333333333334</v>
      </c>
      <c r="F32" s="44" t="s">
        <v>6</v>
      </c>
      <c r="G32" s="44" t="s">
        <v>317</v>
      </c>
      <c r="H32" s="44" t="s">
        <v>11</v>
      </c>
      <c r="I32" s="44" t="s">
        <v>185</v>
      </c>
      <c r="J32" s="53" t="s">
        <v>3</v>
      </c>
      <c r="K32" s="54">
        <v>5000</v>
      </c>
      <c r="L32" s="37"/>
      <c r="M32" s="49">
        <v>2500</v>
      </c>
      <c r="N32" s="37"/>
      <c r="O32" s="49">
        <v>1200</v>
      </c>
      <c r="P32" s="39"/>
      <c r="Q32" s="51">
        <f t="shared" si="2"/>
        <v>0</v>
      </c>
      <c r="R32" s="49">
        <f t="shared" si="3"/>
        <v>0</v>
      </c>
    </row>
    <row r="33" spans="1:18" ht="14.25">
      <c r="A33" s="36"/>
      <c r="B33" s="44" t="s">
        <v>250</v>
      </c>
      <c r="C33" s="45">
        <v>41679</v>
      </c>
      <c r="D33" s="58">
        <v>0.5</v>
      </c>
      <c r="E33" s="58">
        <v>0.6041666666666666</v>
      </c>
      <c r="F33" s="44" t="s">
        <v>2</v>
      </c>
      <c r="G33" s="44" t="s">
        <v>381</v>
      </c>
      <c r="H33" s="44" t="s">
        <v>43</v>
      </c>
      <c r="I33" s="44" t="s">
        <v>184</v>
      </c>
      <c r="J33" s="53" t="s">
        <v>9</v>
      </c>
      <c r="K33" s="54">
        <v>2000</v>
      </c>
      <c r="L33" s="37"/>
      <c r="M33" s="49">
        <v>1000</v>
      </c>
      <c r="N33" s="37"/>
      <c r="O33" s="49">
        <v>500</v>
      </c>
      <c r="P33" s="39"/>
      <c r="Q33" s="51">
        <f t="shared" si="2"/>
        <v>0</v>
      </c>
      <c r="R33" s="49">
        <f t="shared" si="3"/>
        <v>0</v>
      </c>
    </row>
    <row r="34" spans="1:18" ht="14.25">
      <c r="A34" s="36"/>
      <c r="B34" s="44" t="s">
        <v>251</v>
      </c>
      <c r="C34" s="45">
        <v>41679</v>
      </c>
      <c r="D34" s="46">
        <v>0.6458333333333334</v>
      </c>
      <c r="E34" s="46">
        <v>0.75</v>
      </c>
      <c r="F34" s="44" t="s">
        <v>6</v>
      </c>
      <c r="G34" s="44" t="s">
        <v>339</v>
      </c>
      <c r="H34" s="44" t="s">
        <v>18</v>
      </c>
      <c r="I34" s="44" t="s">
        <v>183</v>
      </c>
      <c r="J34" s="53" t="s">
        <v>3</v>
      </c>
      <c r="K34" s="54">
        <v>6500</v>
      </c>
      <c r="L34" s="37"/>
      <c r="M34" s="49">
        <v>3000</v>
      </c>
      <c r="N34" s="37">
        <v>4</v>
      </c>
      <c r="O34" s="49"/>
      <c r="P34" s="55"/>
      <c r="Q34" s="51">
        <f t="shared" si="2"/>
        <v>4</v>
      </c>
      <c r="R34" s="49">
        <f t="shared" si="3"/>
        <v>12000</v>
      </c>
    </row>
    <row r="35" spans="1:18" ht="14.25">
      <c r="A35" s="36"/>
      <c r="B35" s="44" t="s">
        <v>252</v>
      </c>
      <c r="C35" s="45">
        <v>41679</v>
      </c>
      <c r="D35" s="46">
        <v>0.7708333333333334</v>
      </c>
      <c r="E35" s="46">
        <v>0.8472222222222222</v>
      </c>
      <c r="F35" s="44" t="s">
        <v>6</v>
      </c>
      <c r="G35" s="44" t="s">
        <v>279</v>
      </c>
      <c r="H35" s="44" t="s">
        <v>11</v>
      </c>
      <c r="I35" s="44" t="s">
        <v>182</v>
      </c>
      <c r="J35" s="53" t="s">
        <v>3</v>
      </c>
      <c r="K35" s="54">
        <v>6500</v>
      </c>
      <c r="L35" s="37">
        <v>6</v>
      </c>
      <c r="M35" s="49">
        <v>3500</v>
      </c>
      <c r="N35" s="37"/>
      <c r="O35" s="49">
        <v>1500</v>
      </c>
      <c r="P35" s="39"/>
      <c r="Q35" s="51">
        <f t="shared" si="2"/>
        <v>6</v>
      </c>
      <c r="R35" s="49">
        <f t="shared" si="3"/>
        <v>39000</v>
      </c>
    </row>
    <row r="36" spans="1:18" ht="14.25">
      <c r="A36" s="36"/>
      <c r="B36" s="44" t="s">
        <v>253</v>
      </c>
      <c r="C36" s="45">
        <v>41679</v>
      </c>
      <c r="D36" s="46">
        <v>0.7708333333333334</v>
      </c>
      <c r="E36" s="46">
        <v>0.9166666666666666</v>
      </c>
      <c r="F36" s="44" t="s">
        <v>6</v>
      </c>
      <c r="G36" s="44" t="s">
        <v>332</v>
      </c>
      <c r="H36" s="44" t="s">
        <v>8</v>
      </c>
      <c r="I36" s="44" t="s">
        <v>181</v>
      </c>
      <c r="J36" s="53" t="s">
        <v>9</v>
      </c>
      <c r="K36" s="54">
        <v>2500</v>
      </c>
      <c r="L36" s="37"/>
      <c r="M36" s="49">
        <v>1000</v>
      </c>
      <c r="N36" s="37">
        <v>0</v>
      </c>
      <c r="O36" s="49"/>
      <c r="P36" s="55"/>
      <c r="Q36" s="51">
        <f t="shared" si="2"/>
        <v>0</v>
      </c>
      <c r="R36" s="49">
        <f t="shared" si="3"/>
        <v>0</v>
      </c>
    </row>
    <row r="37" spans="1:18" ht="14.25">
      <c r="A37" s="36"/>
      <c r="B37" s="44" t="s">
        <v>243</v>
      </c>
      <c r="C37" s="45">
        <v>41679</v>
      </c>
      <c r="D37" s="46">
        <v>0.7916666666666666</v>
      </c>
      <c r="E37" s="46">
        <v>0.9131944444444445</v>
      </c>
      <c r="F37" s="44" t="s">
        <v>6</v>
      </c>
      <c r="G37" s="52" t="s">
        <v>361</v>
      </c>
      <c r="H37" s="44" t="s">
        <v>13</v>
      </c>
      <c r="I37" s="44" t="s">
        <v>180</v>
      </c>
      <c r="J37" s="53" t="s">
        <v>3</v>
      </c>
      <c r="K37" s="54">
        <v>20000</v>
      </c>
      <c r="L37" s="37"/>
      <c r="M37" s="49">
        <v>12000</v>
      </c>
      <c r="N37" s="37">
        <v>4</v>
      </c>
      <c r="O37" s="49">
        <v>6000</v>
      </c>
      <c r="P37" s="39"/>
      <c r="Q37" s="51">
        <f t="shared" si="2"/>
        <v>4</v>
      </c>
      <c r="R37" s="49">
        <f t="shared" si="3"/>
        <v>48000</v>
      </c>
    </row>
    <row r="38" spans="1:18" ht="14.25">
      <c r="A38" s="36"/>
      <c r="B38" s="44" t="s">
        <v>250</v>
      </c>
      <c r="C38" s="45">
        <v>41679</v>
      </c>
      <c r="D38" s="58">
        <v>0.7083333333333334</v>
      </c>
      <c r="E38" s="58">
        <v>0.8125</v>
      </c>
      <c r="F38" s="44" t="s">
        <v>2</v>
      </c>
      <c r="G38" s="44" t="s">
        <v>381</v>
      </c>
      <c r="H38" s="44" t="s">
        <v>43</v>
      </c>
      <c r="I38" s="44" t="s">
        <v>179</v>
      </c>
      <c r="J38" s="53" t="s">
        <v>9</v>
      </c>
      <c r="K38" s="54">
        <v>2000</v>
      </c>
      <c r="L38" s="37"/>
      <c r="M38" s="49">
        <v>1000</v>
      </c>
      <c r="N38" s="37"/>
      <c r="O38" s="49">
        <v>500</v>
      </c>
      <c r="P38" s="39"/>
      <c r="Q38" s="51">
        <f t="shared" si="2"/>
        <v>0</v>
      </c>
      <c r="R38" s="49">
        <f t="shared" si="3"/>
        <v>0</v>
      </c>
    </row>
    <row r="39" spans="1:18" ht="14.25">
      <c r="A39" s="36"/>
      <c r="B39" s="44" t="s">
        <v>254</v>
      </c>
      <c r="C39" s="45">
        <v>41679</v>
      </c>
      <c r="D39" s="67">
        <v>0.8958333333333334</v>
      </c>
      <c r="E39" s="67">
        <v>0.96875</v>
      </c>
      <c r="F39" s="44" t="s">
        <v>6</v>
      </c>
      <c r="G39" s="44" t="s">
        <v>327</v>
      </c>
      <c r="H39" s="44" t="s">
        <v>67</v>
      </c>
      <c r="I39" s="44" t="s">
        <v>178</v>
      </c>
      <c r="J39" s="53" t="s">
        <v>3</v>
      </c>
      <c r="K39" s="54">
        <v>6000</v>
      </c>
      <c r="L39" s="37"/>
      <c r="M39" s="49">
        <v>3000</v>
      </c>
      <c r="N39" s="37"/>
      <c r="O39" s="49"/>
      <c r="P39" s="55"/>
      <c r="Q39" s="51">
        <f t="shared" si="2"/>
        <v>0</v>
      </c>
      <c r="R39" s="49">
        <f t="shared" si="3"/>
        <v>0</v>
      </c>
    </row>
    <row r="40" spans="1:18" ht="14.25">
      <c r="A40" s="154" t="s">
        <v>257</v>
      </c>
      <c r="B40" s="154"/>
      <c r="C40" s="154"/>
      <c r="D40" s="154"/>
      <c r="E40" s="154"/>
      <c r="F40" s="154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</row>
    <row r="41" spans="1:18" ht="14.25">
      <c r="A41" s="36"/>
      <c r="B41" s="44" t="s">
        <v>258</v>
      </c>
      <c r="C41" s="45">
        <v>41680</v>
      </c>
      <c r="D41" s="46">
        <v>0.375</v>
      </c>
      <c r="E41" s="46">
        <v>0.5</v>
      </c>
      <c r="F41" s="44" t="s">
        <v>2</v>
      </c>
      <c r="G41" s="44" t="s">
        <v>305</v>
      </c>
      <c r="H41" s="44" t="s">
        <v>31</v>
      </c>
      <c r="I41" s="44" t="s">
        <v>177</v>
      </c>
      <c r="J41" s="53" t="s">
        <v>9</v>
      </c>
      <c r="K41" s="54">
        <v>2500</v>
      </c>
      <c r="L41" s="37">
        <v>4</v>
      </c>
      <c r="M41" s="49">
        <v>1000</v>
      </c>
      <c r="N41" s="37"/>
      <c r="O41" s="49"/>
      <c r="P41" s="55"/>
      <c r="Q41" s="51">
        <f aca="true" t="shared" si="4" ref="Q41:Q51">SUM(P41,N41,L41)</f>
        <v>4</v>
      </c>
      <c r="R41" s="49">
        <f aca="true" t="shared" si="5" ref="R41:R51">SUM(K41*L41,M41*N41,O41*P41)</f>
        <v>10000</v>
      </c>
    </row>
    <row r="42" spans="1:18" ht="14.25">
      <c r="A42" s="36"/>
      <c r="B42" s="44" t="s">
        <v>256</v>
      </c>
      <c r="C42" s="45">
        <v>41680</v>
      </c>
      <c r="D42" s="46">
        <v>0.4583333333333333</v>
      </c>
      <c r="E42" s="46">
        <v>0.6666666666666666</v>
      </c>
      <c r="F42" s="44" t="s">
        <v>6</v>
      </c>
      <c r="G42" s="44" t="s">
        <v>296</v>
      </c>
      <c r="H42" s="44" t="s">
        <v>20</v>
      </c>
      <c r="I42" s="44" t="s">
        <v>176</v>
      </c>
      <c r="J42" s="53" t="s">
        <v>9</v>
      </c>
      <c r="K42" s="54">
        <v>4000</v>
      </c>
      <c r="L42" s="37"/>
      <c r="M42" s="49">
        <v>1500</v>
      </c>
      <c r="N42" s="37">
        <v>3</v>
      </c>
      <c r="O42" s="49"/>
      <c r="P42" s="55"/>
      <c r="Q42" s="51">
        <f t="shared" si="4"/>
        <v>3</v>
      </c>
      <c r="R42" s="49">
        <f t="shared" si="5"/>
        <v>4500</v>
      </c>
    </row>
    <row r="43" spans="1:18" ht="57">
      <c r="A43" s="36"/>
      <c r="B43" s="44" t="s">
        <v>259</v>
      </c>
      <c r="C43" s="45">
        <v>41680</v>
      </c>
      <c r="D43" s="46">
        <v>0.5729166666666666</v>
      </c>
      <c r="E43" s="46">
        <v>0.6909722222222222</v>
      </c>
      <c r="F43" s="44" t="s">
        <v>6</v>
      </c>
      <c r="G43" s="52" t="s">
        <v>397</v>
      </c>
      <c r="H43" s="44" t="s">
        <v>13</v>
      </c>
      <c r="I43" s="44" t="s">
        <v>175</v>
      </c>
      <c r="J43" s="53" t="s">
        <v>3</v>
      </c>
      <c r="K43" s="54">
        <v>6000</v>
      </c>
      <c r="L43" s="37">
        <v>2</v>
      </c>
      <c r="M43" s="49">
        <v>3000</v>
      </c>
      <c r="N43" s="37"/>
      <c r="O43" s="49">
        <v>1500</v>
      </c>
      <c r="P43" s="39"/>
      <c r="Q43" s="51">
        <f t="shared" si="4"/>
        <v>2</v>
      </c>
      <c r="R43" s="49">
        <f t="shared" si="5"/>
        <v>12000</v>
      </c>
    </row>
    <row r="44" spans="1:18" ht="14.25">
      <c r="A44" s="36"/>
      <c r="B44" s="44" t="s">
        <v>258</v>
      </c>
      <c r="C44" s="45">
        <v>41680</v>
      </c>
      <c r="D44" s="46">
        <v>0.5833333333333334</v>
      </c>
      <c r="E44" s="46">
        <v>0.7083333333333334</v>
      </c>
      <c r="F44" s="44" t="s">
        <v>2</v>
      </c>
      <c r="G44" s="44" t="s">
        <v>306</v>
      </c>
      <c r="H44" s="44" t="s">
        <v>31</v>
      </c>
      <c r="I44" s="44" t="s">
        <v>174</v>
      </c>
      <c r="J44" s="53" t="s">
        <v>9</v>
      </c>
      <c r="K44" s="54">
        <v>2500</v>
      </c>
      <c r="L44" s="37"/>
      <c r="M44" s="49">
        <v>1000</v>
      </c>
      <c r="N44" s="37"/>
      <c r="O44" s="49"/>
      <c r="P44" s="55"/>
      <c r="Q44" s="51">
        <f t="shared" si="4"/>
        <v>0</v>
      </c>
      <c r="R44" s="49">
        <f t="shared" si="5"/>
        <v>0</v>
      </c>
    </row>
    <row r="45" spans="1:18" ht="14.25">
      <c r="A45" s="36"/>
      <c r="B45" s="44" t="s">
        <v>250</v>
      </c>
      <c r="C45" s="45">
        <v>41680</v>
      </c>
      <c r="D45" s="67">
        <v>0.5833333333333334</v>
      </c>
      <c r="E45" s="67">
        <v>0.6875</v>
      </c>
      <c r="F45" s="44" t="s">
        <v>2</v>
      </c>
      <c r="G45" s="44" t="s">
        <v>381</v>
      </c>
      <c r="H45" s="44" t="s">
        <v>43</v>
      </c>
      <c r="I45" s="44" t="s">
        <v>173</v>
      </c>
      <c r="J45" s="53" t="s">
        <v>9</v>
      </c>
      <c r="K45" s="54">
        <v>2000</v>
      </c>
      <c r="L45" s="37"/>
      <c r="M45" s="49">
        <v>1000</v>
      </c>
      <c r="N45" s="37"/>
      <c r="O45" s="49">
        <v>500</v>
      </c>
      <c r="P45" s="39"/>
      <c r="Q45" s="51">
        <f t="shared" si="4"/>
        <v>0</v>
      </c>
      <c r="R45" s="49">
        <f t="shared" si="5"/>
        <v>0</v>
      </c>
    </row>
    <row r="46" spans="1:18" ht="14.25">
      <c r="A46" s="36"/>
      <c r="B46" s="44" t="s">
        <v>251</v>
      </c>
      <c r="C46" s="45">
        <v>41680</v>
      </c>
      <c r="D46" s="67">
        <v>0.7083333333333334</v>
      </c>
      <c r="E46" s="67">
        <v>0.8333333333333334</v>
      </c>
      <c r="F46" s="44" t="s">
        <v>6</v>
      </c>
      <c r="G46" s="44" t="s">
        <v>340</v>
      </c>
      <c r="H46" s="44" t="s">
        <v>18</v>
      </c>
      <c r="I46" s="44" t="s">
        <v>172</v>
      </c>
      <c r="J46" s="53" t="s">
        <v>3</v>
      </c>
      <c r="K46" s="54">
        <v>6500</v>
      </c>
      <c r="L46" s="37"/>
      <c r="M46" s="49">
        <v>3000</v>
      </c>
      <c r="N46" s="37">
        <v>4</v>
      </c>
      <c r="O46" s="49"/>
      <c r="P46" s="55"/>
      <c r="Q46" s="51">
        <f t="shared" si="4"/>
        <v>4</v>
      </c>
      <c r="R46" s="49">
        <f t="shared" si="5"/>
        <v>12000</v>
      </c>
    </row>
    <row r="47" spans="1:18" ht="14.25">
      <c r="A47" s="36"/>
      <c r="B47" s="44" t="s">
        <v>242</v>
      </c>
      <c r="C47" s="45">
        <v>41680</v>
      </c>
      <c r="D47" s="67">
        <v>0.75</v>
      </c>
      <c r="E47" s="67">
        <v>0.9756944444444445</v>
      </c>
      <c r="F47" s="59" t="s">
        <v>6</v>
      </c>
      <c r="G47" s="44" t="s">
        <v>371</v>
      </c>
      <c r="H47" s="44" t="s">
        <v>23</v>
      </c>
      <c r="I47" s="44" t="s">
        <v>171</v>
      </c>
      <c r="J47" s="53" t="s">
        <v>9</v>
      </c>
      <c r="K47" s="54">
        <v>3000</v>
      </c>
      <c r="L47" s="37"/>
      <c r="M47" s="49">
        <v>1500</v>
      </c>
      <c r="N47" s="37">
        <v>2</v>
      </c>
      <c r="O47" s="49"/>
      <c r="P47" s="55"/>
      <c r="Q47" s="51">
        <f t="shared" si="4"/>
        <v>2</v>
      </c>
      <c r="R47" s="49">
        <f t="shared" si="5"/>
        <v>3000</v>
      </c>
    </row>
    <row r="48" spans="1:18" ht="14.25">
      <c r="A48" s="36"/>
      <c r="B48" s="44" t="s">
        <v>253</v>
      </c>
      <c r="C48" s="45">
        <v>41680</v>
      </c>
      <c r="D48" s="67">
        <v>0.78125</v>
      </c>
      <c r="E48" s="67">
        <v>0.90625</v>
      </c>
      <c r="F48" s="44" t="s">
        <v>2</v>
      </c>
      <c r="G48" s="44" t="s">
        <v>333</v>
      </c>
      <c r="H48" s="44" t="s">
        <v>8</v>
      </c>
      <c r="I48" s="44" t="s">
        <v>170</v>
      </c>
      <c r="J48" s="53" t="s">
        <v>9</v>
      </c>
      <c r="K48" s="54">
        <v>2000</v>
      </c>
      <c r="L48" s="37"/>
      <c r="M48" s="49">
        <v>700</v>
      </c>
      <c r="N48" s="37"/>
      <c r="O48" s="49"/>
      <c r="P48" s="55"/>
      <c r="Q48" s="51">
        <f t="shared" si="4"/>
        <v>0</v>
      </c>
      <c r="R48" s="49">
        <f t="shared" si="5"/>
        <v>0</v>
      </c>
    </row>
    <row r="49" spans="1:18" ht="14.25">
      <c r="A49" s="36"/>
      <c r="B49" s="44" t="s">
        <v>252</v>
      </c>
      <c r="C49" s="45">
        <v>41680</v>
      </c>
      <c r="D49" s="67">
        <v>0.7916666666666666</v>
      </c>
      <c r="E49" s="67">
        <v>0.8472222222222222</v>
      </c>
      <c r="F49" s="44" t="s">
        <v>6</v>
      </c>
      <c r="G49" s="44" t="s">
        <v>280</v>
      </c>
      <c r="H49" s="44" t="s">
        <v>11</v>
      </c>
      <c r="I49" s="44" t="s">
        <v>169</v>
      </c>
      <c r="J49" s="53" t="s">
        <v>3</v>
      </c>
      <c r="K49" s="54">
        <v>6500</v>
      </c>
      <c r="L49" s="37"/>
      <c r="M49" s="49">
        <v>3500</v>
      </c>
      <c r="N49" s="37"/>
      <c r="O49" s="49">
        <v>1500</v>
      </c>
      <c r="P49" s="39"/>
      <c r="Q49" s="51">
        <f t="shared" si="4"/>
        <v>0</v>
      </c>
      <c r="R49" s="49">
        <f t="shared" si="5"/>
        <v>0</v>
      </c>
    </row>
    <row r="50" spans="1:18" ht="14.25">
      <c r="A50" s="36"/>
      <c r="B50" s="44" t="s">
        <v>258</v>
      </c>
      <c r="C50" s="45">
        <v>41680</v>
      </c>
      <c r="D50" s="67">
        <v>0.7916666666666666</v>
      </c>
      <c r="E50" s="67">
        <v>0.9166666666666666</v>
      </c>
      <c r="F50" s="44" t="s">
        <v>2</v>
      </c>
      <c r="G50" s="44" t="s">
        <v>305</v>
      </c>
      <c r="H50" s="44" t="s">
        <v>31</v>
      </c>
      <c r="I50" s="44" t="s">
        <v>168</v>
      </c>
      <c r="J50" s="53" t="s">
        <v>9</v>
      </c>
      <c r="K50" s="54">
        <v>2500</v>
      </c>
      <c r="L50" s="37"/>
      <c r="M50" s="49">
        <v>1000</v>
      </c>
      <c r="N50" s="37"/>
      <c r="O50" s="49"/>
      <c r="P50" s="55"/>
      <c r="Q50" s="51">
        <f t="shared" si="4"/>
        <v>0</v>
      </c>
      <c r="R50" s="49">
        <f t="shared" si="5"/>
        <v>0</v>
      </c>
    </row>
    <row r="51" spans="1:18" ht="14.25">
      <c r="A51" s="36"/>
      <c r="B51" s="44" t="s">
        <v>250</v>
      </c>
      <c r="C51" s="45">
        <v>41680</v>
      </c>
      <c r="D51" s="67">
        <v>0.7916666666666666</v>
      </c>
      <c r="E51" s="67">
        <v>0.8958333333333334</v>
      </c>
      <c r="F51" s="44" t="s">
        <v>2</v>
      </c>
      <c r="G51" s="52" t="s">
        <v>381</v>
      </c>
      <c r="H51" s="44" t="s">
        <v>43</v>
      </c>
      <c r="I51" s="44" t="s">
        <v>167</v>
      </c>
      <c r="J51" s="53" t="s">
        <v>9</v>
      </c>
      <c r="K51" s="54">
        <v>2000</v>
      </c>
      <c r="L51" s="37"/>
      <c r="M51" s="49">
        <v>1000</v>
      </c>
      <c r="N51" s="37"/>
      <c r="O51" s="49">
        <v>500</v>
      </c>
      <c r="P51" s="39"/>
      <c r="Q51" s="51">
        <f t="shared" si="4"/>
        <v>0</v>
      </c>
      <c r="R51" s="49">
        <f t="shared" si="5"/>
        <v>0</v>
      </c>
    </row>
    <row r="52" spans="1:18" ht="14.25">
      <c r="A52" s="154" t="s">
        <v>260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</row>
    <row r="53" spans="1:18" ht="14.25">
      <c r="A53" s="36"/>
      <c r="B53" s="44" t="s">
        <v>258</v>
      </c>
      <c r="C53" s="45">
        <v>41681</v>
      </c>
      <c r="D53" s="46">
        <v>0.375</v>
      </c>
      <c r="E53" s="46">
        <v>0.5</v>
      </c>
      <c r="F53" s="44" t="s">
        <v>2</v>
      </c>
      <c r="G53" s="44" t="s">
        <v>306</v>
      </c>
      <c r="H53" s="44" t="s">
        <v>31</v>
      </c>
      <c r="I53" s="44" t="s">
        <v>166</v>
      </c>
      <c r="J53" s="53" t="s">
        <v>9</v>
      </c>
      <c r="K53" s="54">
        <v>2500</v>
      </c>
      <c r="L53" s="37"/>
      <c r="M53" s="49">
        <v>1000</v>
      </c>
      <c r="N53" s="37"/>
      <c r="O53" s="49"/>
      <c r="P53" s="55"/>
      <c r="Q53" s="51">
        <f aca="true" t="shared" si="6" ref="Q53:Q65">SUM(P53,N53,L53)</f>
        <v>0</v>
      </c>
      <c r="R53" s="49">
        <f aca="true" t="shared" si="7" ref="R53:R65">SUM(K53*L53,M53*N53,O53*P53)</f>
        <v>0</v>
      </c>
    </row>
    <row r="54" spans="1:18" ht="14.25">
      <c r="A54" s="36"/>
      <c r="B54" s="44" t="s">
        <v>242</v>
      </c>
      <c r="C54" s="45">
        <v>41681</v>
      </c>
      <c r="D54" s="58">
        <v>0.4166666666666667</v>
      </c>
      <c r="E54" s="58">
        <v>0.5833333333333334</v>
      </c>
      <c r="F54" s="59" t="s">
        <v>6</v>
      </c>
      <c r="G54" s="59" t="s">
        <v>372</v>
      </c>
      <c r="H54" s="59" t="s">
        <v>23</v>
      </c>
      <c r="I54" s="59" t="s">
        <v>165</v>
      </c>
      <c r="J54" s="53" t="s">
        <v>9</v>
      </c>
      <c r="K54" s="54">
        <v>3000</v>
      </c>
      <c r="L54" s="37"/>
      <c r="M54" s="49">
        <v>1500</v>
      </c>
      <c r="N54" s="37">
        <v>0</v>
      </c>
      <c r="O54" s="49"/>
      <c r="P54" s="55"/>
      <c r="Q54" s="51">
        <f t="shared" si="6"/>
        <v>0</v>
      </c>
      <c r="R54" s="49">
        <f t="shared" si="7"/>
        <v>0</v>
      </c>
    </row>
    <row r="55" spans="1:18" ht="14.25">
      <c r="A55" s="36"/>
      <c r="B55" s="44" t="s">
        <v>249</v>
      </c>
      <c r="C55" s="45">
        <v>41681</v>
      </c>
      <c r="D55" s="58">
        <v>0.5833333333333334</v>
      </c>
      <c r="E55" s="58">
        <v>0.7430555555555555</v>
      </c>
      <c r="F55" s="59" t="s">
        <v>6</v>
      </c>
      <c r="G55" s="59" t="s">
        <v>318</v>
      </c>
      <c r="H55" s="59" t="s">
        <v>11</v>
      </c>
      <c r="I55" s="59" t="s">
        <v>164</v>
      </c>
      <c r="J55" s="53" t="s">
        <v>3</v>
      </c>
      <c r="K55" s="54">
        <v>5000</v>
      </c>
      <c r="L55" s="37"/>
      <c r="M55" s="49">
        <v>2500</v>
      </c>
      <c r="N55" s="37"/>
      <c r="O55" s="49">
        <v>1200</v>
      </c>
      <c r="P55" s="39"/>
      <c r="Q55" s="51">
        <f t="shared" si="6"/>
        <v>0</v>
      </c>
      <c r="R55" s="49">
        <f t="shared" si="7"/>
        <v>0</v>
      </c>
    </row>
    <row r="56" spans="1:18" ht="14.25">
      <c r="A56" s="36"/>
      <c r="B56" s="44" t="s">
        <v>258</v>
      </c>
      <c r="C56" s="45">
        <v>41681</v>
      </c>
      <c r="D56" s="58">
        <v>0.5833333333333334</v>
      </c>
      <c r="E56" s="58">
        <v>0.7083333333333334</v>
      </c>
      <c r="F56" s="59" t="s">
        <v>2</v>
      </c>
      <c r="G56" s="59" t="s">
        <v>305</v>
      </c>
      <c r="H56" s="59" t="s">
        <v>31</v>
      </c>
      <c r="I56" s="59" t="s">
        <v>163</v>
      </c>
      <c r="J56" s="53" t="s">
        <v>9</v>
      </c>
      <c r="K56" s="54">
        <v>2500</v>
      </c>
      <c r="L56" s="37"/>
      <c r="M56" s="49">
        <v>1000</v>
      </c>
      <c r="N56" s="37"/>
      <c r="O56" s="49"/>
      <c r="P56" s="55"/>
      <c r="Q56" s="51">
        <f t="shared" si="6"/>
        <v>0</v>
      </c>
      <c r="R56" s="49">
        <f t="shared" si="7"/>
        <v>0</v>
      </c>
    </row>
    <row r="57" spans="1:18" ht="14.25">
      <c r="A57" s="36"/>
      <c r="B57" s="44" t="s">
        <v>250</v>
      </c>
      <c r="C57" s="45">
        <v>41681</v>
      </c>
      <c r="D57" s="58">
        <v>0.5833333333333334</v>
      </c>
      <c r="E57" s="58">
        <v>0.6875</v>
      </c>
      <c r="F57" s="59" t="s">
        <v>2</v>
      </c>
      <c r="G57" s="59" t="s">
        <v>381</v>
      </c>
      <c r="H57" s="59" t="s">
        <v>43</v>
      </c>
      <c r="I57" s="59" t="s">
        <v>162</v>
      </c>
      <c r="J57" s="53" t="s">
        <v>9</v>
      </c>
      <c r="K57" s="54">
        <v>2000</v>
      </c>
      <c r="L57" s="37"/>
      <c r="M57" s="49">
        <v>1000</v>
      </c>
      <c r="N57" s="37"/>
      <c r="O57" s="49">
        <v>500</v>
      </c>
      <c r="P57" s="39"/>
      <c r="Q57" s="51">
        <f t="shared" si="6"/>
        <v>0</v>
      </c>
      <c r="R57" s="49">
        <f t="shared" si="7"/>
        <v>0</v>
      </c>
    </row>
    <row r="58" spans="1:18" ht="14.25">
      <c r="A58" s="36"/>
      <c r="B58" s="44" t="s">
        <v>241</v>
      </c>
      <c r="C58" s="60">
        <v>41681</v>
      </c>
      <c r="D58" s="67">
        <v>0.5833333333333334</v>
      </c>
      <c r="E58" s="67">
        <v>0.9305555555555555</v>
      </c>
      <c r="F58" s="59" t="s">
        <v>6</v>
      </c>
      <c r="G58" s="59" t="s">
        <v>353</v>
      </c>
      <c r="H58" s="59" t="s">
        <v>23</v>
      </c>
      <c r="I58" s="59" t="s">
        <v>160</v>
      </c>
      <c r="J58" s="53" t="s">
        <v>3</v>
      </c>
      <c r="K58" s="54">
        <v>5000</v>
      </c>
      <c r="L58" s="37"/>
      <c r="M58" s="49">
        <v>2500</v>
      </c>
      <c r="N58" s="37">
        <v>2</v>
      </c>
      <c r="O58" s="49"/>
      <c r="P58" s="55"/>
      <c r="Q58" s="51">
        <f t="shared" si="6"/>
        <v>2</v>
      </c>
      <c r="R58" s="49">
        <f t="shared" si="7"/>
        <v>5000</v>
      </c>
    </row>
    <row r="59" spans="1:18" ht="14.25">
      <c r="A59" s="36"/>
      <c r="B59" s="44" t="s">
        <v>251</v>
      </c>
      <c r="C59" s="45">
        <v>41681</v>
      </c>
      <c r="D59" s="67">
        <v>0.6979166666666666</v>
      </c>
      <c r="E59" s="67">
        <v>0.8229166666666666</v>
      </c>
      <c r="F59" s="59" t="s">
        <v>6</v>
      </c>
      <c r="G59" s="59" t="s">
        <v>341</v>
      </c>
      <c r="H59" s="59" t="s">
        <v>18</v>
      </c>
      <c r="I59" s="59" t="s">
        <v>161</v>
      </c>
      <c r="J59" s="53" t="s">
        <v>3</v>
      </c>
      <c r="K59" s="54">
        <v>6500</v>
      </c>
      <c r="L59" s="37"/>
      <c r="M59" s="49">
        <v>3000</v>
      </c>
      <c r="N59" s="37">
        <v>4</v>
      </c>
      <c r="O59" s="49"/>
      <c r="P59" s="55"/>
      <c r="Q59" s="51">
        <f t="shared" si="6"/>
        <v>4</v>
      </c>
      <c r="R59" s="49">
        <f t="shared" si="7"/>
        <v>12000</v>
      </c>
    </row>
    <row r="60" spans="1:18" ht="14.25">
      <c r="A60" s="36"/>
      <c r="B60" s="44" t="s">
        <v>253</v>
      </c>
      <c r="C60" s="45">
        <v>41681</v>
      </c>
      <c r="D60" s="67">
        <v>0.7708333333333334</v>
      </c>
      <c r="E60" s="67">
        <v>0.8958333333333334</v>
      </c>
      <c r="F60" s="59" t="s">
        <v>6</v>
      </c>
      <c r="G60" s="59" t="s">
        <v>333</v>
      </c>
      <c r="H60" s="59" t="s">
        <v>8</v>
      </c>
      <c r="I60" s="59" t="s">
        <v>159</v>
      </c>
      <c r="J60" s="53" t="s">
        <v>9</v>
      </c>
      <c r="K60" s="54">
        <v>2500</v>
      </c>
      <c r="L60" s="37"/>
      <c r="M60" s="49">
        <v>1000</v>
      </c>
      <c r="N60" s="37">
        <v>4</v>
      </c>
      <c r="O60" s="49"/>
      <c r="P60" s="55"/>
      <c r="Q60" s="51">
        <f t="shared" si="6"/>
        <v>4</v>
      </c>
      <c r="R60" s="49">
        <f t="shared" si="7"/>
        <v>4000</v>
      </c>
    </row>
    <row r="61" spans="1:18" ht="14.25">
      <c r="A61" s="36"/>
      <c r="B61" s="44" t="s">
        <v>252</v>
      </c>
      <c r="C61" s="45">
        <v>41681</v>
      </c>
      <c r="D61" s="67">
        <v>0.7916666666666666</v>
      </c>
      <c r="E61" s="67">
        <v>0.8472222222222222</v>
      </c>
      <c r="F61" s="59" t="s">
        <v>6</v>
      </c>
      <c r="G61" s="59" t="s">
        <v>281</v>
      </c>
      <c r="H61" s="59" t="s">
        <v>11</v>
      </c>
      <c r="I61" s="59" t="s">
        <v>158</v>
      </c>
      <c r="J61" s="53" t="s">
        <v>3</v>
      </c>
      <c r="K61" s="54">
        <v>6500</v>
      </c>
      <c r="L61" s="37">
        <v>4</v>
      </c>
      <c r="M61" s="49">
        <v>3500</v>
      </c>
      <c r="N61" s="37"/>
      <c r="O61" s="49">
        <v>1500</v>
      </c>
      <c r="P61" s="39"/>
      <c r="Q61" s="51">
        <f t="shared" si="6"/>
        <v>4</v>
      </c>
      <c r="R61" s="49">
        <f t="shared" si="7"/>
        <v>26000</v>
      </c>
    </row>
    <row r="62" spans="1:18" ht="14.25">
      <c r="A62" s="36"/>
      <c r="B62" s="44" t="s">
        <v>258</v>
      </c>
      <c r="C62" s="45">
        <v>41681</v>
      </c>
      <c r="D62" s="67">
        <v>0.7916666666666666</v>
      </c>
      <c r="E62" s="67">
        <v>0.9166666666666666</v>
      </c>
      <c r="F62" s="59" t="s">
        <v>2</v>
      </c>
      <c r="G62" s="59" t="s">
        <v>306</v>
      </c>
      <c r="H62" s="59" t="s">
        <v>31</v>
      </c>
      <c r="I62" s="59" t="s">
        <v>157</v>
      </c>
      <c r="J62" s="53" t="s">
        <v>9</v>
      </c>
      <c r="K62" s="54">
        <v>2500</v>
      </c>
      <c r="L62" s="37"/>
      <c r="M62" s="49">
        <v>1000</v>
      </c>
      <c r="N62" s="37"/>
      <c r="O62" s="49"/>
      <c r="P62" s="55"/>
      <c r="Q62" s="51">
        <f t="shared" si="6"/>
        <v>0</v>
      </c>
      <c r="R62" s="49">
        <f t="shared" si="7"/>
        <v>0</v>
      </c>
    </row>
    <row r="63" spans="1:18" ht="14.25">
      <c r="A63" s="36"/>
      <c r="B63" s="44" t="s">
        <v>243</v>
      </c>
      <c r="C63" s="45">
        <v>41681</v>
      </c>
      <c r="D63" s="67">
        <v>0.7916666666666666</v>
      </c>
      <c r="E63" s="67">
        <v>0.9305555555555555</v>
      </c>
      <c r="F63" s="59" t="s">
        <v>2</v>
      </c>
      <c r="G63" s="59" t="s">
        <v>362</v>
      </c>
      <c r="H63" s="59" t="s">
        <v>13</v>
      </c>
      <c r="I63" s="59" t="s">
        <v>156</v>
      </c>
      <c r="J63" s="53" t="s">
        <v>3</v>
      </c>
      <c r="K63" s="54">
        <v>18000</v>
      </c>
      <c r="L63" s="37"/>
      <c r="M63" s="49">
        <v>9000</v>
      </c>
      <c r="N63" s="37">
        <v>1</v>
      </c>
      <c r="O63" s="49">
        <v>4500</v>
      </c>
      <c r="P63" s="39"/>
      <c r="Q63" s="51">
        <f t="shared" si="6"/>
        <v>1</v>
      </c>
      <c r="R63" s="49">
        <f t="shared" si="7"/>
        <v>9000</v>
      </c>
    </row>
    <row r="64" spans="1:18" ht="14.25">
      <c r="A64" s="36"/>
      <c r="B64" s="44" t="s">
        <v>250</v>
      </c>
      <c r="C64" s="45">
        <v>41681</v>
      </c>
      <c r="D64" s="67">
        <v>0.7916666666666666</v>
      </c>
      <c r="E64" s="67">
        <v>0.8958333333333334</v>
      </c>
      <c r="F64" s="59" t="s">
        <v>2</v>
      </c>
      <c r="G64" s="59" t="s">
        <v>381</v>
      </c>
      <c r="H64" s="59" t="s">
        <v>43</v>
      </c>
      <c r="I64" s="59" t="s">
        <v>155</v>
      </c>
      <c r="J64" s="53" t="s">
        <v>9</v>
      </c>
      <c r="K64" s="54">
        <v>2000</v>
      </c>
      <c r="L64" s="37"/>
      <c r="M64" s="49">
        <v>1000</v>
      </c>
      <c r="N64" s="37"/>
      <c r="O64" s="49">
        <v>500</v>
      </c>
      <c r="P64" s="39"/>
      <c r="Q64" s="51">
        <f t="shared" si="6"/>
        <v>0</v>
      </c>
      <c r="R64" s="49">
        <f t="shared" si="7"/>
        <v>0</v>
      </c>
    </row>
    <row r="65" spans="1:18" ht="14.25">
      <c r="A65" s="36"/>
      <c r="B65" s="44" t="s">
        <v>254</v>
      </c>
      <c r="C65" s="45">
        <v>41681</v>
      </c>
      <c r="D65" s="67">
        <v>0.8958333333333334</v>
      </c>
      <c r="E65" s="67">
        <v>0.9618055555555555</v>
      </c>
      <c r="F65" s="44" t="s">
        <v>6</v>
      </c>
      <c r="G65" s="44" t="s">
        <v>328</v>
      </c>
      <c r="H65" s="44" t="s">
        <v>67</v>
      </c>
      <c r="I65" s="44" t="s">
        <v>154</v>
      </c>
      <c r="J65" s="53" t="s">
        <v>3</v>
      </c>
      <c r="K65" s="54">
        <v>6000</v>
      </c>
      <c r="L65" s="37"/>
      <c r="M65" s="49">
        <v>3000</v>
      </c>
      <c r="N65" s="37"/>
      <c r="O65" s="49"/>
      <c r="P65" s="55"/>
      <c r="Q65" s="51">
        <f t="shared" si="6"/>
        <v>0</v>
      </c>
      <c r="R65" s="49">
        <f t="shared" si="7"/>
        <v>0</v>
      </c>
    </row>
    <row r="66" spans="1:18" ht="14.25">
      <c r="A66" s="154" t="s">
        <v>261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</row>
    <row r="67" spans="1:18" ht="14.25">
      <c r="A67" s="36"/>
      <c r="B67" s="44" t="s">
        <v>258</v>
      </c>
      <c r="C67" s="45">
        <v>41682</v>
      </c>
      <c r="D67" s="46">
        <v>0.375</v>
      </c>
      <c r="E67" s="46">
        <v>0.5</v>
      </c>
      <c r="F67" s="44" t="s">
        <v>2</v>
      </c>
      <c r="G67" s="44" t="s">
        <v>305</v>
      </c>
      <c r="H67" s="44" t="s">
        <v>31</v>
      </c>
      <c r="I67" s="44" t="s">
        <v>153</v>
      </c>
      <c r="J67" s="53" t="s">
        <v>9</v>
      </c>
      <c r="K67" s="54">
        <v>2500</v>
      </c>
      <c r="L67" s="37"/>
      <c r="M67" s="49">
        <v>1000</v>
      </c>
      <c r="N67" s="37"/>
      <c r="O67" s="49"/>
      <c r="P67" s="55"/>
      <c r="Q67" s="51">
        <f aca="true" t="shared" si="8" ref="Q67:Q79">SUM(P67,N67,L67)</f>
        <v>0</v>
      </c>
      <c r="R67" s="49">
        <f aca="true" t="shared" si="9" ref="R67:R79">SUM(K67*L67,M67*N67,O67*P67)</f>
        <v>0</v>
      </c>
    </row>
    <row r="68" spans="1:18" ht="14.25">
      <c r="A68" s="36"/>
      <c r="B68" s="44" t="s">
        <v>256</v>
      </c>
      <c r="C68" s="45">
        <v>41682</v>
      </c>
      <c r="D68" s="46">
        <v>0.4583333333333333</v>
      </c>
      <c r="E68" s="46">
        <v>0.5416666666666666</v>
      </c>
      <c r="F68" s="44" t="s">
        <v>6</v>
      </c>
      <c r="G68" s="44" t="s">
        <v>297</v>
      </c>
      <c r="H68" s="44" t="s">
        <v>20</v>
      </c>
      <c r="I68" s="44" t="s">
        <v>152</v>
      </c>
      <c r="J68" s="53" t="s">
        <v>3</v>
      </c>
      <c r="K68" s="54">
        <v>5500</v>
      </c>
      <c r="L68" s="37"/>
      <c r="M68" s="49">
        <v>3000</v>
      </c>
      <c r="N68" s="37">
        <v>2</v>
      </c>
      <c r="O68" s="49"/>
      <c r="P68" s="55"/>
      <c r="Q68" s="51">
        <f t="shared" si="8"/>
        <v>2</v>
      </c>
      <c r="R68" s="49">
        <f t="shared" si="9"/>
        <v>6000</v>
      </c>
    </row>
    <row r="69" spans="1:18" ht="14.25">
      <c r="A69" s="36"/>
      <c r="B69" s="44" t="s">
        <v>250</v>
      </c>
      <c r="C69" s="60">
        <v>41682</v>
      </c>
      <c r="D69" s="58">
        <v>0.5</v>
      </c>
      <c r="E69" s="58">
        <v>0.6041666666666666</v>
      </c>
      <c r="F69" s="59" t="s">
        <v>2</v>
      </c>
      <c r="G69" s="59" t="s">
        <v>381</v>
      </c>
      <c r="H69" s="59" t="s">
        <v>43</v>
      </c>
      <c r="I69" s="59" t="s">
        <v>151</v>
      </c>
      <c r="J69" s="53" t="s">
        <v>9</v>
      </c>
      <c r="K69" s="54">
        <v>2000</v>
      </c>
      <c r="L69" s="37"/>
      <c r="M69" s="49">
        <v>1000</v>
      </c>
      <c r="N69" s="37"/>
      <c r="O69" s="49">
        <v>500</v>
      </c>
      <c r="P69" s="39"/>
      <c r="Q69" s="51">
        <f t="shared" si="8"/>
        <v>0</v>
      </c>
      <c r="R69" s="49">
        <f t="shared" si="9"/>
        <v>0</v>
      </c>
    </row>
    <row r="70" spans="1:18" ht="14.25">
      <c r="A70" s="36"/>
      <c r="B70" s="44" t="s">
        <v>262</v>
      </c>
      <c r="C70" s="60">
        <v>41682</v>
      </c>
      <c r="D70" s="67">
        <v>0.5625</v>
      </c>
      <c r="E70" s="67">
        <v>0.71875</v>
      </c>
      <c r="F70" s="59" t="s">
        <v>6</v>
      </c>
      <c r="G70" s="59" t="s">
        <v>314</v>
      </c>
      <c r="H70" s="59" t="s">
        <v>67</v>
      </c>
      <c r="I70" s="59" t="s">
        <v>150</v>
      </c>
      <c r="J70" s="53" t="s">
        <v>9</v>
      </c>
      <c r="K70" s="54">
        <v>3500</v>
      </c>
      <c r="L70" s="37"/>
      <c r="M70" s="49">
        <v>1500</v>
      </c>
      <c r="N70" s="37">
        <v>2</v>
      </c>
      <c r="O70" s="49"/>
      <c r="P70" s="55"/>
      <c r="Q70" s="51">
        <f t="shared" si="8"/>
        <v>2</v>
      </c>
      <c r="R70" s="49">
        <f t="shared" si="9"/>
        <v>3000</v>
      </c>
    </row>
    <row r="71" spans="1:18" ht="14.25">
      <c r="A71" s="36"/>
      <c r="B71" s="44" t="s">
        <v>258</v>
      </c>
      <c r="C71" s="60">
        <v>41682</v>
      </c>
      <c r="D71" s="67">
        <v>0.5833333333333334</v>
      </c>
      <c r="E71" s="67">
        <v>0.7083333333333334</v>
      </c>
      <c r="F71" s="59" t="s">
        <v>2</v>
      </c>
      <c r="G71" s="59" t="s">
        <v>306</v>
      </c>
      <c r="H71" s="59" t="s">
        <v>31</v>
      </c>
      <c r="I71" s="59" t="s">
        <v>149</v>
      </c>
      <c r="J71" s="53" t="s">
        <v>9</v>
      </c>
      <c r="K71" s="54">
        <v>2500</v>
      </c>
      <c r="L71" s="37"/>
      <c r="M71" s="49">
        <v>1000</v>
      </c>
      <c r="N71" s="37"/>
      <c r="O71" s="49"/>
      <c r="P71" s="55"/>
      <c r="Q71" s="51">
        <f t="shared" si="8"/>
        <v>0</v>
      </c>
      <c r="R71" s="49">
        <f t="shared" si="9"/>
        <v>0</v>
      </c>
    </row>
    <row r="72" spans="1:18" ht="14.25">
      <c r="A72" s="36"/>
      <c r="B72" s="44" t="s">
        <v>241</v>
      </c>
      <c r="C72" s="60">
        <v>41682</v>
      </c>
      <c r="D72" s="67">
        <v>0.5833333333333334</v>
      </c>
      <c r="E72" s="67">
        <v>0.9305555555555555</v>
      </c>
      <c r="F72" s="59" t="s">
        <v>6</v>
      </c>
      <c r="G72" s="59" t="s">
        <v>354</v>
      </c>
      <c r="H72" s="59" t="s">
        <v>23</v>
      </c>
      <c r="I72" s="59" t="s">
        <v>147</v>
      </c>
      <c r="J72" s="53" t="s">
        <v>3</v>
      </c>
      <c r="K72" s="54">
        <v>5000</v>
      </c>
      <c r="L72" s="37"/>
      <c r="M72" s="49">
        <v>2500</v>
      </c>
      <c r="N72" s="37">
        <v>4</v>
      </c>
      <c r="O72" s="49"/>
      <c r="P72" s="55"/>
      <c r="Q72" s="51">
        <f t="shared" si="8"/>
        <v>4</v>
      </c>
      <c r="R72" s="49">
        <f t="shared" si="9"/>
        <v>10000</v>
      </c>
    </row>
    <row r="73" spans="1:18" ht="14.25">
      <c r="A73" s="36"/>
      <c r="B73" s="44" t="s">
        <v>250</v>
      </c>
      <c r="C73" s="60">
        <v>41682</v>
      </c>
      <c r="D73" s="67">
        <v>0.6875</v>
      </c>
      <c r="E73" s="67">
        <v>0.7916666666666666</v>
      </c>
      <c r="F73" s="59" t="s">
        <v>2</v>
      </c>
      <c r="G73" s="59" t="s">
        <v>381</v>
      </c>
      <c r="H73" s="59" t="s">
        <v>43</v>
      </c>
      <c r="I73" s="59" t="s">
        <v>148</v>
      </c>
      <c r="J73" s="53" t="s">
        <v>9</v>
      </c>
      <c r="K73" s="54">
        <v>2000</v>
      </c>
      <c r="L73" s="37"/>
      <c r="M73" s="49">
        <v>1000</v>
      </c>
      <c r="N73" s="37"/>
      <c r="O73" s="49">
        <v>500</v>
      </c>
      <c r="P73" s="39"/>
      <c r="Q73" s="51">
        <f t="shared" si="8"/>
        <v>0</v>
      </c>
      <c r="R73" s="49">
        <f t="shared" si="9"/>
        <v>0</v>
      </c>
    </row>
    <row r="74" spans="1:18" ht="14.25">
      <c r="A74" s="36"/>
      <c r="B74" s="44" t="s">
        <v>251</v>
      </c>
      <c r="C74" s="60">
        <v>41682</v>
      </c>
      <c r="D74" s="67">
        <v>0.75</v>
      </c>
      <c r="E74" s="67">
        <v>0.8333333333333334</v>
      </c>
      <c r="F74" s="59" t="s">
        <v>6</v>
      </c>
      <c r="G74" s="59" t="s">
        <v>342</v>
      </c>
      <c r="H74" s="59" t="s">
        <v>18</v>
      </c>
      <c r="I74" s="59" t="s">
        <v>146</v>
      </c>
      <c r="J74" s="53" t="s">
        <v>3</v>
      </c>
      <c r="K74" s="54">
        <v>6500</v>
      </c>
      <c r="L74" s="37"/>
      <c r="M74" s="49">
        <v>3000</v>
      </c>
      <c r="N74" s="37">
        <v>0</v>
      </c>
      <c r="O74" s="49"/>
      <c r="P74" s="55"/>
      <c r="Q74" s="51">
        <f t="shared" si="8"/>
        <v>0</v>
      </c>
      <c r="R74" s="49">
        <f t="shared" si="9"/>
        <v>0</v>
      </c>
    </row>
    <row r="75" spans="1:18" ht="14.25">
      <c r="A75" s="36"/>
      <c r="B75" s="44" t="s">
        <v>253</v>
      </c>
      <c r="C75" s="60">
        <v>41682</v>
      </c>
      <c r="D75" s="67">
        <v>0.7604166666666666</v>
      </c>
      <c r="E75" s="67">
        <v>0.8888888888888888</v>
      </c>
      <c r="F75" s="59" t="s">
        <v>6</v>
      </c>
      <c r="G75" s="59" t="s">
        <v>334</v>
      </c>
      <c r="H75" s="59" t="s">
        <v>8</v>
      </c>
      <c r="I75" s="59" t="s">
        <v>145</v>
      </c>
      <c r="J75" s="53" t="s">
        <v>9</v>
      </c>
      <c r="K75" s="54">
        <v>2500</v>
      </c>
      <c r="L75" s="37"/>
      <c r="M75" s="49">
        <v>1000</v>
      </c>
      <c r="N75" s="37">
        <v>4</v>
      </c>
      <c r="O75" s="49"/>
      <c r="P75" s="55"/>
      <c r="Q75" s="51">
        <f t="shared" si="8"/>
        <v>4</v>
      </c>
      <c r="R75" s="49">
        <f t="shared" si="9"/>
        <v>4000</v>
      </c>
    </row>
    <row r="76" spans="1:18" ht="14.25">
      <c r="A76" s="36"/>
      <c r="B76" s="44" t="s">
        <v>258</v>
      </c>
      <c r="C76" s="60">
        <v>41682</v>
      </c>
      <c r="D76" s="67">
        <v>0.7916666666666666</v>
      </c>
      <c r="E76" s="67">
        <v>0.9166666666666666</v>
      </c>
      <c r="F76" s="59" t="s">
        <v>2</v>
      </c>
      <c r="G76" s="59" t="s">
        <v>305</v>
      </c>
      <c r="H76" s="59" t="s">
        <v>31</v>
      </c>
      <c r="I76" s="59" t="s">
        <v>144</v>
      </c>
      <c r="J76" s="53" t="s">
        <v>9</v>
      </c>
      <c r="K76" s="54">
        <v>2500</v>
      </c>
      <c r="L76" s="37"/>
      <c r="M76" s="49">
        <v>1000</v>
      </c>
      <c r="N76" s="37"/>
      <c r="O76" s="49"/>
      <c r="P76" s="55"/>
      <c r="Q76" s="51">
        <f t="shared" si="8"/>
        <v>0</v>
      </c>
      <c r="R76" s="49">
        <f t="shared" si="9"/>
        <v>0</v>
      </c>
    </row>
    <row r="77" spans="1:18" ht="14.25">
      <c r="A77" s="36"/>
      <c r="B77" s="44" t="s">
        <v>243</v>
      </c>
      <c r="C77" s="60">
        <v>41682</v>
      </c>
      <c r="D77" s="67">
        <v>0.8229166666666666</v>
      </c>
      <c r="E77" s="67">
        <v>0.9583333333333334</v>
      </c>
      <c r="F77" s="59" t="s">
        <v>6</v>
      </c>
      <c r="G77" s="59" t="s">
        <v>363</v>
      </c>
      <c r="H77" s="59" t="s">
        <v>13</v>
      </c>
      <c r="I77" s="59" t="s">
        <v>143</v>
      </c>
      <c r="J77" s="53" t="s">
        <v>3</v>
      </c>
      <c r="K77" s="54">
        <v>20000</v>
      </c>
      <c r="L77" s="37"/>
      <c r="M77" s="49">
        <v>12000</v>
      </c>
      <c r="N77" s="37">
        <v>4</v>
      </c>
      <c r="O77" s="49">
        <v>6500</v>
      </c>
      <c r="P77" s="39"/>
      <c r="Q77" s="51">
        <f t="shared" si="8"/>
        <v>4</v>
      </c>
      <c r="R77" s="49">
        <f t="shared" si="9"/>
        <v>48000</v>
      </c>
    </row>
    <row r="78" spans="1:18" ht="14.25">
      <c r="A78" s="36"/>
      <c r="B78" s="44" t="s">
        <v>250</v>
      </c>
      <c r="C78" s="60">
        <v>41682</v>
      </c>
      <c r="D78" s="58">
        <v>0.875</v>
      </c>
      <c r="E78" s="58">
        <v>0.9791666666666666</v>
      </c>
      <c r="F78" s="59" t="s">
        <v>2</v>
      </c>
      <c r="G78" s="59" t="s">
        <v>382</v>
      </c>
      <c r="H78" s="59" t="s">
        <v>5</v>
      </c>
      <c r="I78" s="59" t="s">
        <v>142</v>
      </c>
      <c r="J78" s="53" t="s">
        <v>3</v>
      </c>
      <c r="K78" s="54">
        <v>7000</v>
      </c>
      <c r="L78" s="37"/>
      <c r="M78" s="49">
        <v>4000</v>
      </c>
      <c r="N78" s="37"/>
      <c r="O78" s="49">
        <v>2500</v>
      </c>
      <c r="P78" s="39">
        <v>2</v>
      </c>
      <c r="Q78" s="51">
        <f t="shared" si="8"/>
        <v>2</v>
      </c>
      <c r="R78" s="49">
        <f t="shared" si="9"/>
        <v>5000</v>
      </c>
    </row>
    <row r="79" spans="1:18" ht="14.25">
      <c r="A79" s="36"/>
      <c r="B79" s="44" t="s">
        <v>250</v>
      </c>
      <c r="C79" s="60">
        <v>41682</v>
      </c>
      <c r="D79" s="58">
        <v>0.875</v>
      </c>
      <c r="E79" s="58">
        <v>0.9791666666666666</v>
      </c>
      <c r="F79" s="59" t="s">
        <v>2</v>
      </c>
      <c r="G79" s="59" t="s">
        <v>382</v>
      </c>
      <c r="H79" s="59" t="s">
        <v>43</v>
      </c>
      <c r="I79" s="59" t="s">
        <v>141</v>
      </c>
      <c r="J79" s="53" t="s">
        <v>3</v>
      </c>
      <c r="K79" s="54">
        <v>7000</v>
      </c>
      <c r="L79" s="37"/>
      <c r="M79" s="49">
        <v>4000</v>
      </c>
      <c r="N79" s="37">
        <v>2</v>
      </c>
      <c r="O79" s="49">
        <v>2500</v>
      </c>
      <c r="P79" s="39"/>
      <c r="Q79" s="51">
        <f t="shared" si="8"/>
        <v>2</v>
      </c>
      <c r="R79" s="49">
        <f t="shared" si="9"/>
        <v>8000</v>
      </c>
    </row>
    <row r="80" spans="1:18" ht="14.25">
      <c r="A80" s="154" t="s">
        <v>263</v>
      </c>
      <c r="B80" s="154"/>
      <c r="C80" s="154"/>
      <c r="D80" s="154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</row>
    <row r="81" spans="2:18" ht="14.25">
      <c r="B81" s="44" t="s">
        <v>258</v>
      </c>
      <c r="C81" s="45">
        <v>41683</v>
      </c>
      <c r="D81" s="46">
        <v>0.375</v>
      </c>
      <c r="E81" s="46">
        <v>0.5</v>
      </c>
      <c r="F81" s="44" t="s">
        <v>2</v>
      </c>
      <c r="G81" s="44" t="s">
        <v>306</v>
      </c>
      <c r="H81" s="44" t="s">
        <v>31</v>
      </c>
      <c r="I81" s="44" t="s">
        <v>140</v>
      </c>
      <c r="J81" s="53" t="s">
        <v>9</v>
      </c>
      <c r="K81" s="54">
        <v>2500</v>
      </c>
      <c r="L81" s="37"/>
      <c r="M81" s="49">
        <v>1000</v>
      </c>
      <c r="N81" s="37"/>
      <c r="O81" s="49"/>
      <c r="P81" s="55"/>
      <c r="Q81" s="51">
        <f aca="true" t="shared" si="10" ref="Q81:Q97">SUM(P81,N81,L81)</f>
        <v>0</v>
      </c>
      <c r="R81" s="49">
        <f aca="true" t="shared" si="11" ref="R81:R97">SUM(K81*L81,M81*N81,O81*P81)</f>
        <v>0</v>
      </c>
    </row>
    <row r="82" spans="2:18" ht="14.25">
      <c r="B82" s="44" t="s">
        <v>242</v>
      </c>
      <c r="C82" s="60">
        <v>41683</v>
      </c>
      <c r="D82" s="58">
        <v>0.4270833333333333</v>
      </c>
      <c r="E82" s="58">
        <v>0.6041666666666666</v>
      </c>
      <c r="F82" s="59" t="s">
        <v>6</v>
      </c>
      <c r="G82" s="59" t="s">
        <v>373</v>
      </c>
      <c r="H82" s="59" t="s">
        <v>23</v>
      </c>
      <c r="I82" s="59" t="s">
        <v>139</v>
      </c>
      <c r="J82" s="50" t="s">
        <v>9</v>
      </c>
      <c r="K82" s="54">
        <v>3000</v>
      </c>
      <c r="L82" s="37"/>
      <c r="M82" s="49">
        <v>1500</v>
      </c>
      <c r="N82" s="37"/>
      <c r="O82" s="49"/>
      <c r="P82" s="55"/>
      <c r="Q82" s="51">
        <f t="shared" si="10"/>
        <v>0</v>
      </c>
      <c r="R82" s="49">
        <f t="shared" si="11"/>
        <v>0</v>
      </c>
    </row>
    <row r="83" spans="2:18" ht="14.25">
      <c r="B83" s="44" t="s">
        <v>264</v>
      </c>
      <c r="C83" s="60">
        <v>41683</v>
      </c>
      <c r="D83" s="67">
        <v>0.4791666666666667</v>
      </c>
      <c r="E83" s="67">
        <v>0.5729166666666666</v>
      </c>
      <c r="F83" s="59" t="s">
        <v>2</v>
      </c>
      <c r="G83" s="59" t="s">
        <v>336</v>
      </c>
      <c r="H83" s="59" t="s">
        <v>8</v>
      </c>
      <c r="I83" s="59" t="s">
        <v>138</v>
      </c>
      <c r="J83" s="53" t="s">
        <v>9</v>
      </c>
      <c r="K83" s="54">
        <v>1000</v>
      </c>
      <c r="L83" s="37"/>
      <c r="M83" s="49">
        <v>500</v>
      </c>
      <c r="N83" s="37"/>
      <c r="O83" s="49"/>
      <c r="P83" s="55"/>
      <c r="Q83" s="51">
        <f t="shared" si="10"/>
        <v>0</v>
      </c>
      <c r="R83" s="49">
        <f t="shared" si="11"/>
        <v>0</v>
      </c>
    </row>
    <row r="84" spans="2:18" ht="14.25">
      <c r="B84" s="44" t="s">
        <v>250</v>
      </c>
      <c r="C84" s="60">
        <v>41683</v>
      </c>
      <c r="D84" s="67">
        <v>0.5</v>
      </c>
      <c r="E84" s="67">
        <v>0.6041666666666666</v>
      </c>
      <c r="F84" s="59" t="s">
        <v>2</v>
      </c>
      <c r="G84" s="59" t="s">
        <v>382</v>
      </c>
      <c r="H84" s="59" t="s">
        <v>5</v>
      </c>
      <c r="I84" s="59" t="s">
        <v>137</v>
      </c>
      <c r="J84" s="53" t="s">
        <v>3</v>
      </c>
      <c r="K84" s="54">
        <v>7000</v>
      </c>
      <c r="L84" s="37"/>
      <c r="M84" s="49">
        <v>4000</v>
      </c>
      <c r="N84" s="37"/>
      <c r="O84" s="49">
        <v>2500</v>
      </c>
      <c r="P84" s="39">
        <v>2</v>
      </c>
      <c r="Q84" s="51">
        <f t="shared" si="10"/>
        <v>2</v>
      </c>
      <c r="R84" s="49">
        <f t="shared" si="11"/>
        <v>5000</v>
      </c>
    </row>
    <row r="85" spans="2:18" ht="14.25">
      <c r="B85" s="44" t="s">
        <v>250</v>
      </c>
      <c r="C85" s="60">
        <v>41683</v>
      </c>
      <c r="D85" s="67">
        <v>0.5</v>
      </c>
      <c r="E85" s="67">
        <v>0.6041666666666666</v>
      </c>
      <c r="F85" s="59" t="s">
        <v>2</v>
      </c>
      <c r="G85" s="59" t="s">
        <v>383</v>
      </c>
      <c r="H85" s="59" t="s">
        <v>43</v>
      </c>
      <c r="I85" s="59" t="s">
        <v>136</v>
      </c>
      <c r="J85" s="53" t="s">
        <v>9</v>
      </c>
      <c r="K85" s="54">
        <v>2000</v>
      </c>
      <c r="L85" s="37"/>
      <c r="M85" s="49">
        <v>1000</v>
      </c>
      <c r="N85" s="37"/>
      <c r="O85" s="49">
        <v>500</v>
      </c>
      <c r="P85" s="39"/>
      <c r="Q85" s="51">
        <f t="shared" si="10"/>
        <v>0</v>
      </c>
      <c r="R85" s="49">
        <f t="shared" si="11"/>
        <v>0</v>
      </c>
    </row>
    <row r="86" spans="2:18" ht="14.25">
      <c r="B86" s="44" t="s">
        <v>249</v>
      </c>
      <c r="C86" s="60">
        <v>41683</v>
      </c>
      <c r="D86" s="67">
        <v>0.5833333333333334</v>
      </c>
      <c r="E86" s="67">
        <v>0.6458333333333334</v>
      </c>
      <c r="F86" s="59" t="s">
        <v>6</v>
      </c>
      <c r="G86" s="59" t="s">
        <v>319</v>
      </c>
      <c r="H86" s="59" t="s">
        <v>11</v>
      </c>
      <c r="I86" s="59" t="s">
        <v>135</v>
      </c>
      <c r="J86" s="53" t="s">
        <v>3</v>
      </c>
      <c r="K86" s="54">
        <v>5000</v>
      </c>
      <c r="L86" s="37"/>
      <c r="M86" s="49">
        <v>2500</v>
      </c>
      <c r="N86" s="37"/>
      <c r="O86" s="49">
        <v>1200</v>
      </c>
      <c r="P86" s="39">
        <v>6</v>
      </c>
      <c r="Q86" s="51">
        <f t="shared" si="10"/>
        <v>6</v>
      </c>
      <c r="R86" s="49">
        <f t="shared" si="11"/>
        <v>7200</v>
      </c>
    </row>
    <row r="87" spans="2:18" ht="14.25">
      <c r="B87" s="44" t="s">
        <v>258</v>
      </c>
      <c r="C87" s="60">
        <v>41683</v>
      </c>
      <c r="D87" s="67">
        <v>0.5833333333333334</v>
      </c>
      <c r="E87" s="67">
        <v>0.7083333333333334</v>
      </c>
      <c r="F87" s="59" t="s">
        <v>2</v>
      </c>
      <c r="G87" s="59" t="s">
        <v>305</v>
      </c>
      <c r="H87" s="59" t="s">
        <v>31</v>
      </c>
      <c r="I87" s="59" t="s">
        <v>134</v>
      </c>
      <c r="J87" s="53" t="s">
        <v>9</v>
      </c>
      <c r="K87" s="54">
        <v>2500</v>
      </c>
      <c r="L87" s="37"/>
      <c r="M87" s="49">
        <v>1000</v>
      </c>
      <c r="N87" s="37"/>
      <c r="O87" s="49"/>
      <c r="P87" s="55"/>
      <c r="Q87" s="51">
        <f t="shared" si="10"/>
        <v>0</v>
      </c>
      <c r="R87" s="49">
        <f t="shared" si="11"/>
        <v>0</v>
      </c>
    </row>
    <row r="88" spans="2:18" ht="57">
      <c r="B88" s="44" t="s">
        <v>259</v>
      </c>
      <c r="C88" s="60">
        <v>41683</v>
      </c>
      <c r="D88" s="67">
        <v>0.5833333333333334</v>
      </c>
      <c r="E88" s="67">
        <v>0.6875</v>
      </c>
      <c r="F88" s="59" t="s">
        <v>6</v>
      </c>
      <c r="G88" s="62" t="s">
        <v>398</v>
      </c>
      <c r="H88" s="59" t="s">
        <v>13</v>
      </c>
      <c r="I88" s="59" t="s">
        <v>133</v>
      </c>
      <c r="J88" s="53" t="s">
        <v>3</v>
      </c>
      <c r="K88" s="54">
        <v>6000</v>
      </c>
      <c r="L88" s="37"/>
      <c r="M88" s="49">
        <v>3000</v>
      </c>
      <c r="N88" s="37"/>
      <c r="O88" s="49">
        <v>1500</v>
      </c>
      <c r="P88" s="39"/>
      <c r="Q88" s="51">
        <f t="shared" si="10"/>
        <v>0</v>
      </c>
      <c r="R88" s="49">
        <f t="shared" si="11"/>
        <v>0</v>
      </c>
    </row>
    <row r="89" spans="2:18" ht="14.25">
      <c r="B89" s="44" t="s">
        <v>250</v>
      </c>
      <c r="C89" s="60">
        <v>41683</v>
      </c>
      <c r="D89" s="67">
        <v>0.6875</v>
      </c>
      <c r="E89" s="67">
        <v>0.7916666666666666</v>
      </c>
      <c r="F89" s="59" t="s">
        <v>2</v>
      </c>
      <c r="G89" s="59" t="s">
        <v>384</v>
      </c>
      <c r="H89" s="59" t="s">
        <v>5</v>
      </c>
      <c r="I89" s="59" t="s">
        <v>132</v>
      </c>
      <c r="J89" s="53" t="s">
        <v>3</v>
      </c>
      <c r="K89" s="54">
        <v>7000</v>
      </c>
      <c r="L89" s="37"/>
      <c r="M89" s="49">
        <v>4000</v>
      </c>
      <c r="N89" s="37"/>
      <c r="O89" s="49">
        <v>2500</v>
      </c>
      <c r="P89" s="39"/>
      <c r="Q89" s="51">
        <f t="shared" si="10"/>
        <v>0</v>
      </c>
      <c r="R89" s="49">
        <f t="shared" si="11"/>
        <v>0</v>
      </c>
    </row>
    <row r="90" spans="2:18" ht="14.25">
      <c r="B90" s="44" t="s">
        <v>250</v>
      </c>
      <c r="C90" s="60">
        <v>41683</v>
      </c>
      <c r="D90" s="67">
        <v>0.6875</v>
      </c>
      <c r="E90" s="67">
        <v>0.7916666666666666</v>
      </c>
      <c r="F90" s="59" t="s">
        <v>2</v>
      </c>
      <c r="G90" s="59" t="s">
        <v>383</v>
      </c>
      <c r="H90" s="59" t="s">
        <v>43</v>
      </c>
      <c r="I90" s="59" t="s">
        <v>131</v>
      </c>
      <c r="J90" s="53" t="s">
        <v>9</v>
      </c>
      <c r="K90" s="54">
        <v>2000</v>
      </c>
      <c r="L90" s="37"/>
      <c r="M90" s="49">
        <v>1000</v>
      </c>
      <c r="N90" s="37"/>
      <c r="O90" s="49">
        <v>500</v>
      </c>
      <c r="P90" s="39"/>
      <c r="Q90" s="51">
        <f t="shared" si="10"/>
        <v>0</v>
      </c>
      <c r="R90" s="49">
        <f t="shared" si="11"/>
        <v>0</v>
      </c>
    </row>
    <row r="91" spans="2:18" ht="14.25">
      <c r="B91" s="44" t="s">
        <v>252</v>
      </c>
      <c r="C91" s="60">
        <v>41683</v>
      </c>
      <c r="D91" s="67">
        <v>0.75</v>
      </c>
      <c r="E91" s="67">
        <v>0.8472222222222222</v>
      </c>
      <c r="F91" s="59" t="s">
        <v>6</v>
      </c>
      <c r="G91" s="59" t="s">
        <v>282</v>
      </c>
      <c r="H91" s="59" t="s">
        <v>11</v>
      </c>
      <c r="I91" s="59" t="s">
        <v>130</v>
      </c>
      <c r="J91" s="53" t="s">
        <v>3</v>
      </c>
      <c r="K91" s="54">
        <v>6500</v>
      </c>
      <c r="L91" s="37"/>
      <c r="M91" s="49">
        <v>3500</v>
      </c>
      <c r="N91" s="37"/>
      <c r="O91" s="49">
        <v>1500</v>
      </c>
      <c r="P91" s="39">
        <v>3</v>
      </c>
      <c r="Q91" s="51">
        <f t="shared" si="10"/>
        <v>3</v>
      </c>
      <c r="R91" s="49">
        <f t="shared" si="11"/>
        <v>4500</v>
      </c>
    </row>
    <row r="92" spans="2:18" ht="14.25">
      <c r="B92" s="44" t="s">
        <v>251</v>
      </c>
      <c r="C92" s="60">
        <v>41683</v>
      </c>
      <c r="D92" s="67">
        <v>0.75</v>
      </c>
      <c r="E92" s="67">
        <v>0.8333333333333334</v>
      </c>
      <c r="F92" s="59" t="s">
        <v>6</v>
      </c>
      <c r="G92" s="59" t="s">
        <v>343</v>
      </c>
      <c r="H92" s="59" t="s">
        <v>18</v>
      </c>
      <c r="I92" s="59" t="s">
        <v>129</v>
      </c>
      <c r="J92" s="53" t="s">
        <v>3</v>
      </c>
      <c r="K92" s="54">
        <v>6500</v>
      </c>
      <c r="L92" s="37"/>
      <c r="M92" s="49">
        <v>3000</v>
      </c>
      <c r="N92" s="37">
        <v>2</v>
      </c>
      <c r="O92" s="49"/>
      <c r="P92" s="55"/>
      <c r="Q92" s="51">
        <f t="shared" si="10"/>
        <v>2</v>
      </c>
      <c r="R92" s="49">
        <f t="shared" si="11"/>
        <v>6000</v>
      </c>
    </row>
    <row r="93" spans="2:18" ht="14.25">
      <c r="B93" s="44" t="s">
        <v>258</v>
      </c>
      <c r="C93" s="60">
        <v>41683</v>
      </c>
      <c r="D93" s="67">
        <v>0.7916666666666666</v>
      </c>
      <c r="E93" s="67">
        <v>0.9166666666666666</v>
      </c>
      <c r="F93" s="59" t="s">
        <v>2</v>
      </c>
      <c r="G93" s="59" t="s">
        <v>306</v>
      </c>
      <c r="H93" s="59" t="s">
        <v>31</v>
      </c>
      <c r="I93" s="59" t="s">
        <v>127</v>
      </c>
      <c r="J93" s="53" t="s">
        <v>9</v>
      </c>
      <c r="K93" s="54">
        <v>2500</v>
      </c>
      <c r="L93" s="37"/>
      <c r="M93" s="49">
        <v>1000</v>
      </c>
      <c r="N93" s="37"/>
      <c r="O93" s="49"/>
      <c r="P93" s="55"/>
      <c r="Q93" s="51">
        <f t="shared" si="10"/>
        <v>0</v>
      </c>
      <c r="R93" s="49">
        <f t="shared" si="11"/>
        <v>0</v>
      </c>
    </row>
    <row r="94" spans="2:18" ht="14.25">
      <c r="B94" s="44" t="s">
        <v>243</v>
      </c>
      <c r="C94" s="60">
        <v>41683</v>
      </c>
      <c r="D94" s="67">
        <v>0.7916666666666666</v>
      </c>
      <c r="E94" s="67">
        <v>0.9791666666666666</v>
      </c>
      <c r="F94" s="59" t="s">
        <v>2</v>
      </c>
      <c r="G94" s="59" t="s">
        <v>364</v>
      </c>
      <c r="H94" s="59" t="s">
        <v>13</v>
      </c>
      <c r="I94" s="59" t="s">
        <v>126</v>
      </c>
      <c r="J94" s="53" t="s">
        <v>3</v>
      </c>
      <c r="K94" s="54">
        <v>18000</v>
      </c>
      <c r="L94" s="37"/>
      <c r="M94" s="49">
        <v>9000</v>
      </c>
      <c r="N94" s="37"/>
      <c r="O94" s="49">
        <v>4500</v>
      </c>
      <c r="P94" s="39"/>
      <c r="Q94" s="51">
        <f t="shared" si="10"/>
        <v>0</v>
      </c>
      <c r="R94" s="49">
        <f t="shared" si="11"/>
        <v>0</v>
      </c>
    </row>
    <row r="95" spans="2:18" ht="14.25">
      <c r="B95" s="44" t="s">
        <v>253</v>
      </c>
      <c r="C95" s="60">
        <v>41683</v>
      </c>
      <c r="D95" s="67">
        <v>0.84375</v>
      </c>
      <c r="E95" s="67">
        <v>0.90625</v>
      </c>
      <c r="F95" s="59" t="s">
        <v>6</v>
      </c>
      <c r="G95" s="59" t="s">
        <v>335</v>
      </c>
      <c r="H95" s="59" t="s">
        <v>8</v>
      </c>
      <c r="I95" s="59" t="s">
        <v>128</v>
      </c>
      <c r="J95" s="53" t="s">
        <v>9</v>
      </c>
      <c r="K95" s="54">
        <v>2500</v>
      </c>
      <c r="L95" s="37"/>
      <c r="M95" s="49">
        <v>1000</v>
      </c>
      <c r="N95" s="37"/>
      <c r="O95" s="49"/>
      <c r="P95" s="55"/>
      <c r="Q95" s="51">
        <f t="shared" si="10"/>
        <v>0</v>
      </c>
      <c r="R95" s="49">
        <f t="shared" si="11"/>
        <v>0</v>
      </c>
    </row>
    <row r="96" spans="2:18" ht="14.25">
      <c r="B96" s="44" t="s">
        <v>250</v>
      </c>
      <c r="C96" s="60">
        <v>41683</v>
      </c>
      <c r="D96" s="58">
        <v>0.875</v>
      </c>
      <c r="E96" s="58">
        <v>0.9791666666666666</v>
      </c>
      <c r="F96" s="59" t="s">
        <v>2</v>
      </c>
      <c r="G96" s="59" t="s">
        <v>384</v>
      </c>
      <c r="H96" s="59" t="s">
        <v>5</v>
      </c>
      <c r="I96" s="59" t="s">
        <v>125</v>
      </c>
      <c r="J96" s="53" t="s">
        <v>3</v>
      </c>
      <c r="K96" s="54">
        <v>7000</v>
      </c>
      <c r="L96" s="37"/>
      <c r="M96" s="49">
        <v>4000</v>
      </c>
      <c r="N96" s="37">
        <v>2</v>
      </c>
      <c r="O96" s="49">
        <v>2500</v>
      </c>
      <c r="P96" s="39"/>
      <c r="Q96" s="51">
        <f t="shared" si="10"/>
        <v>2</v>
      </c>
      <c r="R96" s="49">
        <f t="shared" si="11"/>
        <v>8000</v>
      </c>
    </row>
    <row r="97" spans="1:18" ht="14.25">
      <c r="A97" s="36"/>
      <c r="B97" s="44" t="s">
        <v>250</v>
      </c>
      <c r="C97" s="60">
        <v>41683</v>
      </c>
      <c r="D97" s="58">
        <v>0.875</v>
      </c>
      <c r="E97" s="58">
        <v>0.9791666666666666</v>
      </c>
      <c r="F97" s="59" t="s">
        <v>2</v>
      </c>
      <c r="G97" s="59" t="s">
        <v>384</v>
      </c>
      <c r="H97" s="59" t="s">
        <v>43</v>
      </c>
      <c r="I97" s="59" t="s">
        <v>124</v>
      </c>
      <c r="J97" s="53" t="s">
        <v>3</v>
      </c>
      <c r="K97" s="54">
        <v>7000</v>
      </c>
      <c r="L97" s="37"/>
      <c r="M97" s="49">
        <v>4000</v>
      </c>
      <c r="N97" s="37"/>
      <c r="O97" s="49">
        <v>2500</v>
      </c>
      <c r="P97" s="39"/>
      <c r="Q97" s="51">
        <f t="shared" si="10"/>
        <v>0</v>
      </c>
      <c r="R97" s="49">
        <f t="shared" si="11"/>
        <v>0</v>
      </c>
    </row>
    <row r="98" spans="1:18" ht="14.25">
      <c r="A98" s="154" t="s">
        <v>265</v>
      </c>
      <c r="B98" s="154"/>
      <c r="C98" s="154"/>
      <c r="D98" s="154"/>
      <c r="E98" s="154"/>
      <c r="F98" s="154"/>
      <c r="G98" s="154"/>
      <c r="H98" s="154"/>
      <c r="I98" s="154"/>
      <c r="J98" s="154"/>
      <c r="K98" s="154"/>
      <c r="L98" s="154"/>
      <c r="M98" s="154"/>
      <c r="N98" s="154"/>
      <c r="O98" s="154"/>
      <c r="P98" s="154"/>
      <c r="Q98" s="154"/>
      <c r="R98" s="154"/>
    </row>
    <row r="99" spans="1:18" ht="14.25">
      <c r="A99" s="36"/>
      <c r="B99" s="44" t="s">
        <v>258</v>
      </c>
      <c r="C99" s="45">
        <v>41684</v>
      </c>
      <c r="D99" s="46">
        <v>0.375</v>
      </c>
      <c r="E99" s="46">
        <v>0.5</v>
      </c>
      <c r="F99" s="44" t="s">
        <v>2</v>
      </c>
      <c r="G99" s="44" t="s">
        <v>305</v>
      </c>
      <c r="H99" s="44" t="s">
        <v>31</v>
      </c>
      <c r="I99" s="44" t="s">
        <v>123</v>
      </c>
      <c r="J99" s="53" t="s">
        <v>9</v>
      </c>
      <c r="K99" s="54">
        <v>2500</v>
      </c>
      <c r="L99" s="37"/>
      <c r="M99" s="49">
        <v>1000</v>
      </c>
      <c r="N99" s="37"/>
      <c r="O99" s="49"/>
      <c r="P99" s="55"/>
      <c r="Q99" s="51">
        <f aca="true" t="shared" si="12" ref="Q99:Q112">SUM(P99,N99,L99)</f>
        <v>0</v>
      </c>
      <c r="R99" s="49">
        <f aca="true" t="shared" si="13" ref="R99:R112">SUM(K99*L99,M99*N99,O99*P99)</f>
        <v>0</v>
      </c>
    </row>
    <row r="100" spans="1:18" ht="14.25">
      <c r="A100" s="36"/>
      <c r="B100" s="44" t="s">
        <v>256</v>
      </c>
      <c r="C100" s="45">
        <v>41684</v>
      </c>
      <c r="D100" s="46">
        <v>0.4583333333333333</v>
      </c>
      <c r="E100" s="46">
        <v>0.6875</v>
      </c>
      <c r="F100" s="44" t="s">
        <v>6</v>
      </c>
      <c r="G100" s="44" t="s">
        <v>298</v>
      </c>
      <c r="H100" s="44" t="s">
        <v>20</v>
      </c>
      <c r="I100" s="44" t="s">
        <v>122</v>
      </c>
      <c r="J100" s="53" t="s">
        <v>9</v>
      </c>
      <c r="K100" s="54">
        <v>4000</v>
      </c>
      <c r="L100" s="37"/>
      <c r="M100" s="49">
        <v>1500</v>
      </c>
      <c r="N100" s="37"/>
      <c r="O100" s="49"/>
      <c r="P100" s="55"/>
      <c r="Q100" s="51">
        <f t="shared" si="12"/>
        <v>0</v>
      </c>
      <c r="R100" s="49">
        <f t="shared" si="13"/>
        <v>0</v>
      </c>
    </row>
    <row r="101" spans="1:18" ht="14.25">
      <c r="A101" s="36"/>
      <c r="B101" s="44" t="s">
        <v>250</v>
      </c>
      <c r="C101" s="60">
        <v>41684</v>
      </c>
      <c r="D101" s="58">
        <v>0.5</v>
      </c>
      <c r="E101" s="58">
        <v>0.6041666666666666</v>
      </c>
      <c r="F101" s="59" t="s">
        <v>2</v>
      </c>
      <c r="G101" s="59" t="s">
        <v>384</v>
      </c>
      <c r="H101" s="59" t="s">
        <v>5</v>
      </c>
      <c r="I101" s="59" t="s">
        <v>121</v>
      </c>
      <c r="J101" s="53" t="s">
        <v>3</v>
      </c>
      <c r="K101" s="54">
        <v>7000</v>
      </c>
      <c r="L101" s="37"/>
      <c r="M101" s="49">
        <v>4000</v>
      </c>
      <c r="N101" s="37"/>
      <c r="O101" s="49">
        <v>2500</v>
      </c>
      <c r="P101" s="39"/>
      <c r="Q101" s="51">
        <f t="shared" si="12"/>
        <v>0</v>
      </c>
      <c r="R101" s="49">
        <f t="shared" si="13"/>
        <v>0</v>
      </c>
    </row>
    <row r="102" spans="1:18" ht="14.25">
      <c r="A102" s="36"/>
      <c r="B102" s="44" t="s">
        <v>249</v>
      </c>
      <c r="C102" s="60">
        <v>41684</v>
      </c>
      <c r="D102" s="58">
        <v>0.5833333333333334</v>
      </c>
      <c r="E102" s="58">
        <v>0.65625</v>
      </c>
      <c r="F102" s="59" t="s">
        <v>6</v>
      </c>
      <c r="G102" s="59" t="s">
        <v>320</v>
      </c>
      <c r="H102" s="59" t="s">
        <v>11</v>
      </c>
      <c r="I102" s="59" t="s">
        <v>119</v>
      </c>
      <c r="J102" s="53" t="s">
        <v>3</v>
      </c>
      <c r="K102" s="54">
        <v>5000</v>
      </c>
      <c r="L102" s="37"/>
      <c r="M102" s="49">
        <v>2500</v>
      </c>
      <c r="N102" s="37"/>
      <c r="O102" s="49">
        <v>1200</v>
      </c>
      <c r="P102" s="39"/>
      <c r="Q102" s="51">
        <f t="shared" si="12"/>
        <v>0</v>
      </c>
      <c r="R102" s="49">
        <f t="shared" si="13"/>
        <v>0</v>
      </c>
    </row>
    <row r="103" spans="1:18" ht="14.25">
      <c r="A103" s="36"/>
      <c r="B103" s="44" t="s">
        <v>258</v>
      </c>
      <c r="C103" s="60">
        <v>41684</v>
      </c>
      <c r="D103" s="58">
        <v>0.5833333333333334</v>
      </c>
      <c r="E103" s="58">
        <v>0.7083333333333334</v>
      </c>
      <c r="F103" s="59" t="s">
        <v>2</v>
      </c>
      <c r="G103" s="59" t="s">
        <v>306</v>
      </c>
      <c r="H103" s="59" t="s">
        <v>31</v>
      </c>
      <c r="I103" s="59" t="s">
        <v>118</v>
      </c>
      <c r="J103" s="53" t="s">
        <v>9</v>
      </c>
      <c r="K103" s="54">
        <v>2500</v>
      </c>
      <c r="L103" s="37"/>
      <c r="M103" s="49">
        <v>1000</v>
      </c>
      <c r="N103" s="37"/>
      <c r="O103" s="49"/>
      <c r="P103" s="55"/>
      <c r="Q103" s="51">
        <f t="shared" si="12"/>
        <v>0</v>
      </c>
      <c r="R103" s="49">
        <f t="shared" si="13"/>
        <v>0</v>
      </c>
    </row>
    <row r="104" spans="1:18" ht="14.25">
      <c r="A104" s="36"/>
      <c r="B104" s="44" t="s">
        <v>250</v>
      </c>
      <c r="C104" s="60">
        <v>41684</v>
      </c>
      <c r="D104" s="58">
        <v>0.6875</v>
      </c>
      <c r="E104" s="58">
        <v>0.7916666666666666</v>
      </c>
      <c r="F104" s="59" t="s">
        <v>2</v>
      </c>
      <c r="G104" s="59" t="s">
        <v>384</v>
      </c>
      <c r="H104" s="59" t="s">
        <v>5</v>
      </c>
      <c r="I104" s="59" t="s">
        <v>120</v>
      </c>
      <c r="J104" s="53" t="s">
        <v>3</v>
      </c>
      <c r="K104" s="54">
        <v>7000</v>
      </c>
      <c r="L104" s="37"/>
      <c r="M104" s="49">
        <v>4000</v>
      </c>
      <c r="N104" s="37"/>
      <c r="O104" s="49">
        <v>2500</v>
      </c>
      <c r="P104" s="39"/>
      <c r="Q104" s="51">
        <f t="shared" si="12"/>
        <v>0</v>
      </c>
      <c r="R104" s="49">
        <f t="shared" si="13"/>
        <v>0</v>
      </c>
    </row>
    <row r="105" spans="1:18" ht="14.25">
      <c r="A105" s="36"/>
      <c r="B105" s="44" t="s">
        <v>242</v>
      </c>
      <c r="C105" s="60">
        <v>41684</v>
      </c>
      <c r="D105" s="58">
        <v>0.7395833333333334</v>
      </c>
      <c r="E105" s="58">
        <v>0.9340277777777778</v>
      </c>
      <c r="F105" s="59" t="s">
        <v>6</v>
      </c>
      <c r="G105" s="59" t="s">
        <v>374</v>
      </c>
      <c r="H105" s="59" t="s">
        <v>23</v>
      </c>
      <c r="I105" s="59" t="s">
        <v>115</v>
      </c>
      <c r="J105" s="53" t="s">
        <v>3</v>
      </c>
      <c r="K105" s="54">
        <v>5000</v>
      </c>
      <c r="L105" s="37"/>
      <c r="M105" s="49">
        <v>2500</v>
      </c>
      <c r="N105" s="37"/>
      <c r="O105" s="49"/>
      <c r="P105" s="55"/>
      <c r="Q105" s="51">
        <f t="shared" si="12"/>
        <v>0</v>
      </c>
      <c r="R105" s="49">
        <f t="shared" si="13"/>
        <v>0</v>
      </c>
    </row>
    <row r="106" spans="1:18" ht="14.25">
      <c r="A106" s="36"/>
      <c r="B106" s="44" t="s">
        <v>264</v>
      </c>
      <c r="C106" s="60">
        <v>41684</v>
      </c>
      <c r="D106" s="58">
        <v>0.6875</v>
      </c>
      <c r="E106" s="58">
        <v>0.9166666666666666</v>
      </c>
      <c r="F106" s="59" t="s">
        <v>6</v>
      </c>
      <c r="G106" s="59" t="s">
        <v>337</v>
      </c>
      <c r="H106" s="59" t="s">
        <v>8</v>
      </c>
      <c r="I106" s="59" t="s">
        <v>114</v>
      </c>
      <c r="J106" s="53" t="s">
        <v>9</v>
      </c>
      <c r="K106" s="54">
        <v>2000</v>
      </c>
      <c r="L106" s="37"/>
      <c r="M106" s="49">
        <v>700</v>
      </c>
      <c r="N106" s="37"/>
      <c r="O106" s="49"/>
      <c r="P106" s="55"/>
      <c r="Q106" s="51">
        <f t="shared" si="12"/>
        <v>0</v>
      </c>
      <c r="R106" s="49">
        <f t="shared" si="13"/>
        <v>0</v>
      </c>
    </row>
    <row r="107" spans="1:18" ht="14.25">
      <c r="A107" s="36"/>
      <c r="B107" s="44" t="s">
        <v>252</v>
      </c>
      <c r="C107" s="60">
        <v>41684</v>
      </c>
      <c r="D107" s="58">
        <v>0.75</v>
      </c>
      <c r="E107" s="58">
        <v>0.8472222222222222</v>
      </c>
      <c r="F107" s="59" t="s">
        <v>6</v>
      </c>
      <c r="G107" s="59" t="s">
        <v>283</v>
      </c>
      <c r="H107" s="59" t="s">
        <v>11</v>
      </c>
      <c r="I107" s="59" t="s">
        <v>113</v>
      </c>
      <c r="J107" s="53" t="s">
        <v>3</v>
      </c>
      <c r="K107" s="54">
        <v>6500</v>
      </c>
      <c r="L107" s="37"/>
      <c r="M107" s="49">
        <v>3500</v>
      </c>
      <c r="N107" s="37"/>
      <c r="O107" s="49">
        <v>1500</v>
      </c>
      <c r="P107" s="39">
        <v>6</v>
      </c>
      <c r="Q107" s="51">
        <f t="shared" si="12"/>
        <v>6</v>
      </c>
      <c r="R107" s="49">
        <f t="shared" si="13"/>
        <v>9000</v>
      </c>
    </row>
    <row r="108" spans="1:18" ht="14.25">
      <c r="A108" s="36"/>
      <c r="B108" s="44" t="s">
        <v>258</v>
      </c>
      <c r="C108" s="60">
        <v>41684</v>
      </c>
      <c r="D108" s="58">
        <v>0.7916666666666666</v>
      </c>
      <c r="E108" s="58">
        <v>0.9166666666666666</v>
      </c>
      <c r="F108" s="59" t="s">
        <v>2</v>
      </c>
      <c r="G108" s="59" t="s">
        <v>305</v>
      </c>
      <c r="H108" s="59" t="s">
        <v>31</v>
      </c>
      <c r="I108" s="59" t="s">
        <v>112</v>
      </c>
      <c r="J108" s="53" t="s">
        <v>9</v>
      </c>
      <c r="K108" s="54">
        <v>2500</v>
      </c>
      <c r="L108" s="37"/>
      <c r="M108" s="49">
        <v>1000</v>
      </c>
      <c r="N108" s="37"/>
      <c r="O108" s="49"/>
      <c r="P108" s="55"/>
      <c r="Q108" s="51">
        <f t="shared" si="12"/>
        <v>0</v>
      </c>
      <c r="R108" s="49">
        <f t="shared" si="13"/>
        <v>0</v>
      </c>
    </row>
    <row r="109" spans="1:18" ht="14.25">
      <c r="A109" s="36"/>
      <c r="B109" s="44" t="s">
        <v>243</v>
      </c>
      <c r="C109" s="60">
        <v>41684</v>
      </c>
      <c r="D109" s="58">
        <v>0.7916666666666666</v>
      </c>
      <c r="E109" s="58">
        <v>0.9756944444444445</v>
      </c>
      <c r="F109" s="59" t="s">
        <v>6</v>
      </c>
      <c r="G109" s="59" t="s">
        <v>365</v>
      </c>
      <c r="H109" s="59" t="s">
        <v>13</v>
      </c>
      <c r="I109" s="59" t="s">
        <v>111</v>
      </c>
      <c r="J109" s="53" t="s">
        <v>3</v>
      </c>
      <c r="K109" s="54">
        <v>20000</v>
      </c>
      <c r="L109" s="37"/>
      <c r="M109" s="49">
        <v>12000</v>
      </c>
      <c r="N109" s="37">
        <v>4</v>
      </c>
      <c r="O109" s="49">
        <v>6500</v>
      </c>
      <c r="P109" s="39"/>
      <c r="Q109" s="51">
        <f t="shared" si="12"/>
        <v>4</v>
      </c>
      <c r="R109" s="49">
        <f t="shared" si="13"/>
        <v>48000</v>
      </c>
    </row>
    <row r="110" spans="1:18" ht="14.25">
      <c r="A110" s="36"/>
      <c r="B110" s="44" t="s">
        <v>250</v>
      </c>
      <c r="C110" s="60">
        <v>41684</v>
      </c>
      <c r="D110" s="58">
        <v>0.875</v>
      </c>
      <c r="E110" s="58">
        <v>0.9791666666666666</v>
      </c>
      <c r="F110" s="59" t="s">
        <v>2</v>
      </c>
      <c r="G110" s="59" t="s">
        <v>384</v>
      </c>
      <c r="H110" s="59" t="s">
        <v>5</v>
      </c>
      <c r="I110" s="59" t="s">
        <v>117</v>
      </c>
      <c r="J110" s="53" t="s">
        <v>3</v>
      </c>
      <c r="K110" s="54">
        <v>7000</v>
      </c>
      <c r="L110" s="37"/>
      <c r="M110" s="49">
        <v>4000</v>
      </c>
      <c r="N110" s="37">
        <v>2</v>
      </c>
      <c r="O110" s="49">
        <v>2500</v>
      </c>
      <c r="P110" s="39"/>
      <c r="Q110" s="51">
        <f t="shared" si="12"/>
        <v>2</v>
      </c>
      <c r="R110" s="49">
        <f t="shared" si="13"/>
        <v>8000</v>
      </c>
    </row>
    <row r="111" spans="1:18" ht="14.25">
      <c r="A111" s="36"/>
      <c r="B111" s="44" t="s">
        <v>250</v>
      </c>
      <c r="C111" s="60">
        <v>41684</v>
      </c>
      <c r="D111" s="58">
        <v>0.875</v>
      </c>
      <c r="E111" s="58">
        <v>0.9791666666666666</v>
      </c>
      <c r="F111" s="59" t="s">
        <v>2</v>
      </c>
      <c r="G111" s="59" t="s">
        <v>384</v>
      </c>
      <c r="H111" s="59" t="s">
        <v>43</v>
      </c>
      <c r="I111" s="59" t="s">
        <v>116</v>
      </c>
      <c r="J111" s="53" t="s">
        <v>3</v>
      </c>
      <c r="K111" s="54">
        <v>7000</v>
      </c>
      <c r="L111" s="37"/>
      <c r="M111" s="49">
        <v>4000</v>
      </c>
      <c r="N111" s="37">
        <v>2</v>
      </c>
      <c r="O111" s="49">
        <v>2500</v>
      </c>
      <c r="P111" s="39"/>
      <c r="Q111" s="51">
        <f t="shared" si="12"/>
        <v>2</v>
      </c>
      <c r="R111" s="49">
        <f t="shared" si="13"/>
        <v>8000</v>
      </c>
    </row>
    <row r="112" spans="1:18" ht="14.25">
      <c r="A112" s="36"/>
      <c r="B112" s="44" t="s">
        <v>254</v>
      </c>
      <c r="C112" s="45">
        <v>41684</v>
      </c>
      <c r="D112" s="46">
        <v>0.8958333333333334</v>
      </c>
      <c r="E112" s="46">
        <v>0.9409722222222222</v>
      </c>
      <c r="F112" s="44" t="s">
        <v>2</v>
      </c>
      <c r="G112" s="44" t="s">
        <v>329</v>
      </c>
      <c r="H112" s="44" t="s">
        <v>67</v>
      </c>
      <c r="I112" s="44" t="s">
        <v>108</v>
      </c>
      <c r="J112" s="53" t="s">
        <v>9</v>
      </c>
      <c r="K112" s="54">
        <v>4500</v>
      </c>
      <c r="L112" s="37"/>
      <c r="M112" s="49">
        <v>1500</v>
      </c>
      <c r="N112" s="37"/>
      <c r="O112" s="49"/>
      <c r="P112" s="55"/>
      <c r="Q112" s="51">
        <f t="shared" si="12"/>
        <v>0</v>
      </c>
      <c r="R112" s="49">
        <f t="shared" si="13"/>
        <v>0</v>
      </c>
    </row>
    <row r="113" spans="1:18" ht="14.25">
      <c r="A113" s="154" t="s">
        <v>266</v>
      </c>
      <c r="B113" s="154"/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</row>
    <row r="114" spans="1:18" ht="14.25">
      <c r="A114" s="36"/>
      <c r="B114" s="44" t="s">
        <v>258</v>
      </c>
      <c r="C114" s="45">
        <v>41685</v>
      </c>
      <c r="D114" s="46">
        <v>0.375</v>
      </c>
      <c r="E114" s="46">
        <v>0.5</v>
      </c>
      <c r="F114" s="44" t="s">
        <v>2</v>
      </c>
      <c r="G114" s="44" t="s">
        <v>306</v>
      </c>
      <c r="H114" s="44" t="s">
        <v>31</v>
      </c>
      <c r="I114" s="44" t="s">
        <v>107</v>
      </c>
      <c r="J114" s="53" t="s">
        <v>9</v>
      </c>
      <c r="K114" s="54">
        <v>2500</v>
      </c>
      <c r="L114" s="37"/>
      <c r="M114" s="49">
        <v>1000</v>
      </c>
      <c r="N114" s="37"/>
      <c r="O114" s="49"/>
      <c r="P114" s="55"/>
      <c r="Q114" s="51">
        <f aca="true" t="shared" si="14" ref="Q114:Q128">SUM(P114,N114,L114)</f>
        <v>0</v>
      </c>
      <c r="R114" s="49">
        <f aca="true" t="shared" si="15" ref="R114:R128">SUM(K114*L114,M114*N114,O114*P114)</f>
        <v>0</v>
      </c>
    </row>
    <row r="115" spans="1:18" ht="14.25">
      <c r="A115" s="36"/>
      <c r="B115" s="44" t="s">
        <v>256</v>
      </c>
      <c r="C115" s="45">
        <v>41685</v>
      </c>
      <c r="D115" s="46">
        <v>0.4583333333333333</v>
      </c>
      <c r="E115" s="46">
        <v>0.5416666666666666</v>
      </c>
      <c r="F115" s="44" t="s">
        <v>6</v>
      </c>
      <c r="G115" s="44" t="s">
        <v>299</v>
      </c>
      <c r="H115" s="44" t="s">
        <v>20</v>
      </c>
      <c r="I115" s="44" t="s">
        <v>106</v>
      </c>
      <c r="J115" s="53" t="s">
        <v>9</v>
      </c>
      <c r="K115" s="54">
        <v>4500</v>
      </c>
      <c r="L115" s="37"/>
      <c r="M115" s="49">
        <v>2500</v>
      </c>
      <c r="N115" s="37">
        <v>6</v>
      </c>
      <c r="O115" s="49"/>
      <c r="P115" s="55"/>
      <c r="Q115" s="51">
        <f t="shared" si="14"/>
        <v>6</v>
      </c>
      <c r="R115" s="49">
        <f t="shared" si="15"/>
        <v>15000</v>
      </c>
    </row>
    <row r="116" spans="1:18" ht="14.25">
      <c r="A116" s="36"/>
      <c r="B116" s="44" t="s">
        <v>250</v>
      </c>
      <c r="C116" s="45">
        <v>41685</v>
      </c>
      <c r="D116" s="46">
        <v>0.5</v>
      </c>
      <c r="E116" s="46">
        <v>0.6041666666666666</v>
      </c>
      <c r="F116" s="44" t="s">
        <v>2</v>
      </c>
      <c r="G116" s="44" t="s">
        <v>384</v>
      </c>
      <c r="H116" s="44" t="s">
        <v>5</v>
      </c>
      <c r="I116" s="59" t="s">
        <v>110</v>
      </c>
      <c r="J116" s="53" t="s">
        <v>3</v>
      </c>
      <c r="K116" s="54">
        <v>7000</v>
      </c>
      <c r="L116" s="37"/>
      <c r="M116" s="49">
        <v>4000</v>
      </c>
      <c r="N116" s="37"/>
      <c r="O116" s="49">
        <v>2500</v>
      </c>
      <c r="P116" s="39"/>
      <c r="Q116" s="51">
        <f t="shared" si="14"/>
        <v>0</v>
      </c>
      <c r="R116" s="49">
        <f t="shared" si="15"/>
        <v>0</v>
      </c>
    </row>
    <row r="117" spans="1:18" ht="14.25">
      <c r="A117" s="36"/>
      <c r="B117" s="44" t="s">
        <v>250</v>
      </c>
      <c r="C117" s="60">
        <v>41685</v>
      </c>
      <c r="D117" s="58">
        <v>0.5</v>
      </c>
      <c r="E117" s="58">
        <v>0.6041666666666666</v>
      </c>
      <c r="F117" s="59" t="s">
        <v>2</v>
      </c>
      <c r="G117" s="59" t="s">
        <v>385</v>
      </c>
      <c r="H117" s="59" t="s">
        <v>43</v>
      </c>
      <c r="I117" s="59" t="s">
        <v>109</v>
      </c>
      <c r="J117" s="53" t="s">
        <v>9</v>
      </c>
      <c r="K117" s="54">
        <v>3500</v>
      </c>
      <c r="L117" s="37"/>
      <c r="M117" s="49">
        <v>2000</v>
      </c>
      <c r="N117" s="37"/>
      <c r="O117" s="49">
        <v>1000</v>
      </c>
      <c r="P117" s="39">
        <v>2</v>
      </c>
      <c r="Q117" s="51">
        <f t="shared" si="14"/>
        <v>2</v>
      </c>
      <c r="R117" s="49">
        <f t="shared" si="15"/>
        <v>2000</v>
      </c>
    </row>
    <row r="118" spans="1:18" ht="14.25">
      <c r="A118" s="36"/>
      <c r="B118" s="44" t="s">
        <v>249</v>
      </c>
      <c r="C118" s="60">
        <v>41685</v>
      </c>
      <c r="D118" s="67">
        <v>0.5833333333333334</v>
      </c>
      <c r="E118" s="67">
        <v>0.6354166666666666</v>
      </c>
      <c r="F118" s="59" t="s">
        <v>6</v>
      </c>
      <c r="G118" s="59" t="s">
        <v>321</v>
      </c>
      <c r="H118" s="59" t="s">
        <v>11</v>
      </c>
      <c r="I118" s="59" t="s">
        <v>103</v>
      </c>
      <c r="J118" s="53" t="s">
        <v>3</v>
      </c>
      <c r="K118" s="54">
        <v>5000</v>
      </c>
      <c r="L118" s="37"/>
      <c r="M118" s="49">
        <v>2500</v>
      </c>
      <c r="N118" s="37"/>
      <c r="O118" s="49">
        <v>1200</v>
      </c>
      <c r="P118" s="39"/>
      <c r="Q118" s="51">
        <f t="shared" si="14"/>
        <v>0</v>
      </c>
      <c r="R118" s="49">
        <f t="shared" si="15"/>
        <v>0</v>
      </c>
    </row>
    <row r="119" spans="1:18" ht="14.25">
      <c r="A119" s="36"/>
      <c r="B119" s="44" t="s">
        <v>258</v>
      </c>
      <c r="C119" s="60">
        <v>41685</v>
      </c>
      <c r="D119" s="67">
        <v>0.5833333333333334</v>
      </c>
      <c r="E119" s="67">
        <v>0.7083333333333334</v>
      </c>
      <c r="F119" s="59" t="s">
        <v>2</v>
      </c>
      <c r="G119" s="59" t="s">
        <v>305</v>
      </c>
      <c r="H119" s="59" t="s">
        <v>31</v>
      </c>
      <c r="I119" s="59" t="s">
        <v>102</v>
      </c>
      <c r="J119" s="53" t="s">
        <v>9</v>
      </c>
      <c r="K119" s="54">
        <v>2500</v>
      </c>
      <c r="L119" s="37"/>
      <c r="M119" s="49">
        <v>1000</v>
      </c>
      <c r="N119" s="37"/>
      <c r="O119" s="49"/>
      <c r="P119" s="55"/>
      <c r="Q119" s="51">
        <f t="shared" si="14"/>
        <v>0</v>
      </c>
      <c r="R119" s="49">
        <f t="shared" si="15"/>
        <v>0</v>
      </c>
    </row>
    <row r="120" spans="1:18" ht="14.25">
      <c r="A120" s="36"/>
      <c r="B120" s="44" t="s">
        <v>259</v>
      </c>
      <c r="C120" s="60">
        <v>41685</v>
      </c>
      <c r="D120" s="67">
        <v>0.5833333333333334</v>
      </c>
      <c r="E120" s="67">
        <v>0.7013888888888888</v>
      </c>
      <c r="F120" s="59" t="s">
        <v>6</v>
      </c>
      <c r="G120" s="59" t="s">
        <v>399</v>
      </c>
      <c r="H120" s="59" t="s">
        <v>13</v>
      </c>
      <c r="I120" s="59" t="s">
        <v>101</v>
      </c>
      <c r="J120" s="53" t="s">
        <v>3</v>
      </c>
      <c r="K120" s="54">
        <v>6000</v>
      </c>
      <c r="L120" s="37"/>
      <c r="M120" s="49">
        <v>3000</v>
      </c>
      <c r="N120" s="37"/>
      <c r="O120" s="49">
        <v>1500</v>
      </c>
      <c r="P120" s="39"/>
      <c r="Q120" s="51">
        <f t="shared" si="14"/>
        <v>0</v>
      </c>
      <c r="R120" s="49">
        <f t="shared" si="15"/>
        <v>0</v>
      </c>
    </row>
    <row r="121" spans="1:18" ht="14.25">
      <c r="A121" s="36"/>
      <c r="B121" s="44" t="s">
        <v>250</v>
      </c>
      <c r="C121" s="60">
        <v>41685</v>
      </c>
      <c r="D121" s="67">
        <v>0.6875</v>
      </c>
      <c r="E121" s="67">
        <v>0.7916666666666666</v>
      </c>
      <c r="F121" s="59" t="s">
        <v>2</v>
      </c>
      <c r="G121" s="59" t="s">
        <v>384</v>
      </c>
      <c r="H121" s="59" t="s">
        <v>5</v>
      </c>
      <c r="I121" s="59" t="s">
        <v>105</v>
      </c>
      <c r="J121" s="53" t="s">
        <v>3</v>
      </c>
      <c r="K121" s="54">
        <v>7000</v>
      </c>
      <c r="L121" s="37"/>
      <c r="M121" s="49">
        <v>4000</v>
      </c>
      <c r="N121" s="37"/>
      <c r="O121" s="49">
        <v>2500</v>
      </c>
      <c r="P121" s="39"/>
      <c r="Q121" s="51">
        <f t="shared" si="14"/>
        <v>0</v>
      </c>
      <c r="R121" s="49">
        <f t="shared" si="15"/>
        <v>0</v>
      </c>
    </row>
    <row r="122" spans="1:18" ht="14.25">
      <c r="A122" s="36"/>
      <c r="B122" s="44" t="s">
        <v>250</v>
      </c>
      <c r="C122" s="60">
        <v>41685</v>
      </c>
      <c r="D122" s="67">
        <v>0.6875</v>
      </c>
      <c r="E122" s="67">
        <v>0.7916666666666666</v>
      </c>
      <c r="F122" s="59" t="s">
        <v>2</v>
      </c>
      <c r="G122" s="59" t="s">
        <v>385</v>
      </c>
      <c r="H122" s="59" t="s">
        <v>43</v>
      </c>
      <c r="I122" s="59" t="s">
        <v>104</v>
      </c>
      <c r="J122" s="53" t="s">
        <v>9</v>
      </c>
      <c r="K122" s="54">
        <v>3500</v>
      </c>
      <c r="L122" s="37"/>
      <c r="M122" s="49">
        <v>2000</v>
      </c>
      <c r="N122" s="37"/>
      <c r="O122" s="49">
        <v>1000</v>
      </c>
      <c r="P122" s="39"/>
      <c r="Q122" s="51">
        <f t="shared" si="14"/>
        <v>0</v>
      </c>
      <c r="R122" s="49">
        <f t="shared" si="15"/>
        <v>0</v>
      </c>
    </row>
    <row r="123" spans="1:18" ht="14.25">
      <c r="A123" s="36"/>
      <c r="B123" s="44" t="s">
        <v>251</v>
      </c>
      <c r="C123" s="60">
        <v>41685</v>
      </c>
      <c r="D123" s="67">
        <v>0.7291666666666666</v>
      </c>
      <c r="E123" s="67">
        <v>0.8333333333333334</v>
      </c>
      <c r="F123" s="59" t="s">
        <v>6</v>
      </c>
      <c r="G123" s="59" t="s">
        <v>344</v>
      </c>
      <c r="H123" s="59" t="s">
        <v>18</v>
      </c>
      <c r="I123" s="59" t="s">
        <v>99</v>
      </c>
      <c r="J123" s="53" t="s">
        <v>3</v>
      </c>
      <c r="K123" s="54">
        <v>6500</v>
      </c>
      <c r="L123" s="37"/>
      <c r="M123" s="49">
        <v>3000</v>
      </c>
      <c r="N123" s="37"/>
      <c r="O123" s="49"/>
      <c r="P123" s="55"/>
      <c r="Q123" s="51">
        <f t="shared" si="14"/>
        <v>0</v>
      </c>
      <c r="R123" s="49">
        <f t="shared" si="15"/>
        <v>0</v>
      </c>
    </row>
    <row r="124" spans="1:18" ht="14.25">
      <c r="A124" s="36"/>
      <c r="B124" s="44" t="s">
        <v>264</v>
      </c>
      <c r="C124" s="60">
        <v>41685</v>
      </c>
      <c r="D124" s="67">
        <v>0.78125</v>
      </c>
      <c r="E124" s="67">
        <v>0.8854166666666666</v>
      </c>
      <c r="F124" s="59" t="s">
        <v>6</v>
      </c>
      <c r="G124" s="59" t="s">
        <v>312</v>
      </c>
      <c r="H124" s="59" t="s">
        <v>8</v>
      </c>
      <c r="I124" s="59" t="s">
        <v>97</v>
      </c>
      <c r="J124" s="53" t="s">
        <v>9</v>
      </c>
      <c r="K124" s="54">
        <v>2000</v>
      </c>
      <c r="L124" s="37"/>
      <c r="M124" s="49">
        <v>700</v>
      </c>
      <c r="N124" s="37"/>
      <c r="O124" s="49"/>
      <c r="P124" s="55"/>
      <c r="Q124" s="51">
        <f t="shared" si="14"/>
        <v>0</v>
      </c>
      <c r="R124" s="49">
        <f t="shared" si="15"/>
        <v>0</v>
      </c>
    </row>
    <row r="125" spans="1:18" ht="14.25">
      <c r="A125" s="36"/>
      <c r="B125" s="44" t="s">
        <v>258</v>
      </c>
      <c r="C125" s="60">
        <v>41685</v>
      </c>
      <c r="D125" s="67">
        <v>0.7916666666666666</v>
      </c>
      <c r="E125" s="67">
        <v>0.9166666666666666</v>
      </c>
      <c r="F125" s="59" t="s">
        <v>2</v>
      </c>
      <c r="G125" s="59" t="s">
        <v>306</v>
      </c>
      <c r="H125" s="59" t="s">
        <v>31</v>
      </c>
      <c r="I125" s="59" t="s">
        <v>98</v>
      </c>
      <c r="J125" s="53" t="s">
        <v>9</v>
      </c>
      <c r="K125" s="54">
        <v>2500</v>
      </c>
      <c r="L125" s="37"/>
      <c r="M125" s="49">
        <v>1000</v>
      </c>
      <c r="N125" s="37"/>
      <c r="O125" s="49"/>
      <c r="P125" s="55"/>
      <c r="Q125" s="51">
        <f t="shared" si="14"/>
        <v>0</v>
      </c>
      <c r="R125" s="49">
        <f t="shared" si="15"/>
        <v>0</v>
      </c>
    </row>
    <row r="126" spans="1:18" ht="14.25">
      <c r="A126" s="36"/>
      <c r="B126" s="44" t="s">
        <v>250</v>
      </c>
      <c r="C126" s="60">
        <v>41685</v>
      </c>
      <c r="D126" s="67">
        <v>0.875</v>
      </c>
      <c r="E126" s="67">
        <v>0.9791666666666666</v>
      </c>
      <c r="F126" s="59" t="s">
        <v>2</v>
      </c>
      <c r="G126" s="59" t="s">
        <v>384</v>
      </c>
      <c r="H126" s="59" t="s">
        <v>5</v>
      </c>
      <c r="I126" s="59" t="s">
        <v>100</v>
      </c>
      <c r="J126" s="53" t="s">
        <v>3</v>
      </c>
      <c r="K126" s="54">
        <v>7000</v>
      </c>
      <c r="L126" s="37"/>
      <c r="M126" s="49">
        <v>4000</v>
      </c>
      <c r="N126" s="37"/>
      <c r="O126" s="49">
        <v>2500</v>
      </c>
      <c r="P126" s="39">
        <v>2</v>
      </c>
      <c r="Q126" s="51">
        <f t="shared" si="14"/>
        <v>2</v>
      </c>
      <c r="R126" s="49">
        <f t="shared" si="15"/>
        <v>5000</v>
      </c>
    </row>
    <row r="127" spans="1:18" ht="14.25">
      <c r="A127" s="36"/>
      <c r="B127" s="44" t="s">
        <v>250</v>
      </c>
      <c r="C127" s="60">
        <v>41685</v>
      </c>
      <c r="D127" s="58">
        <v>0.875</v>
      </c>
      <c r="E127" s="58">
        <v>0.9791666666666666</v>
      </c>
      <c r="F127" s="59" t="s">
        <v>2</v>
      </c>
      <c r="G127" s="59" t="s">
        <v>384</v>
      </c>
      <c r="H127" s="59" t="s">
        <v>43</v>
      </c>
      <c r="I127" s="59" t="s">
        <v>68</v>
      </c>
      <c r="J127" s="53" t="s">
        <v>3</v>
      </c>
      <c r="K127" s="54">
        <v>7000</v>
      </c>
      <c r="L127" s="37"/>
      <c r="M127" s="49">
        <v>4000</v>
      </c>
      <c r="N127" s="37"/>
      <c r="O127" s="49">
        <v>2500</v>
      </c>
      <c r="P127" s="39"/>
      <c r="Q127" s="51">
        <f t="shared" si="14"/>
        <v>0</v>
      </c>
      <c r="R127" s="49">
        <f t="shared" si="15"/>
        <v>0</v>
      </c>
    </row>
    <row r="128" spans="1:18" ht="14.25">
      <c r="A128" s="36"/>
      <c r="B128" s="44" t="s">
        <v>254</v>
      </c>
      <c r="C128" s="45">
        <v>41685</v>
      </c>
      <c r="D128" s="46">
        <v>0.8958333333333334</v>
      </c>
      <c r="E128" s="46">
        <v>0.96875</v>
      </c>
      <c r="F128" s="44" t="s">
        <v>6</v>
      </c>
      <c r="G128" s="44" t="s">
        <v>330</v>
      </c>
      <c r="H128" s="44" t="s">
        <v>67</v>
      </c>
      <c r="I128" s="44" t="s">
        <v>94</v>
      </c>
      <c r="J128" s="53" t="s">
        <v>3</v>
      </c>
      <c r="K128" s="54">
        <v>6000</v>
      </c>
      <c r="L128" s="37"/>
      <c r="M128" s="49">
        <v>3000</v>
      </c>
      <c r="N128" s="37"/>
      <c r="O128" s="49"/>
      <c r="P128" s="55"/>
      <c r="Q128" s="51">
        <f t="shared" si="14"/>
        <v>0</v>
      </c>
      <c r="R128" s="49">
        <f t="shared" si="15"/>
        <v>0</v>
      </c>
    </row>
    <row r="129" spans="1:18" ht="14.25">
      <c r="A129" s="154" t="s">
        <v>267</v>
      </c>
      <c r="B129" s="154"/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</row>
    <row r="130" spans="1:18" ht="14.25">
      <c r="A130" s="36"/>
      <c r="B130" s="44" t="s">
        <v>258</v>
      </c>
      <c r="C130" s="45">
        <v>41686</v>
      </c>
      <c r="D130" s="46">
        <v>0.375</v>
      </c>
      <c r="E130" s="46">
        <v>0.5</v>
      </c>
      <c r="F130" s="44" t="s">
        <v>2</v>
      </c>
      <c r="G130" s="44" t="s">
        <v>305</v>
      </c>
      <c r="H130" s="44" t="s">
        <v>31</v>
      </c>
      <c r="I130" s="44" t="s">
        <v>93</v>
      </c>
      <c r="J130" s="53" t="s">
        <v>9</v>
      </c>
      <c r="K130" s="54">
        <v>2500</v>
      </c>
      <c r="L130" s="37"/>
      <c r="M130" s="49">
        <v>1000</v>
      </c>
      <c r="N130" s="37"/>
      <c r="O130" s="49"/>
      <c r="P130" s="55"/>
      <c r="Q130" s="51">
        <f aca="true" t="shared" si="16" ref="Q130:Q145">SUM(P130,N130,L130)</f>
        <v>0</v>
      </c>
      <c r="R130" s="49">
        <f aca="true" t="shared" si="17" ref="R130:R145">SUM(K130*L130,M130*N130,O130*P130)</f>
        <v>0</v>
      </c>
    </row>
    <row r="131" spans="1:18" ht="14.25">
      <c r="A131" s="36"/>
      <c r="B131" s="44" t="s">
        <v>256</v>
      </c>
      <c r="C131" s="45">
        <v>41686</v>
      </c>
      <c r="D131" s="67">
        <v>0.4583333333333333</v>
      </c>
      <c r="E131" s="67">
        <v>0.5416666666666666</v>
      </c>
      <c r="F131" s="44" t="s">
        <v>6</v>
      </c>
      <c r="G131" s="44" t="s">
        <v>300</v>
      </c>
      <c r="H131" s="44" t="s">
        <v>20</v>
      </c>
      <c r="I131" s="59" t="s">
        <v>92</v>
      </c>
      <c r="J131" s="53" t="s">
        <v>9</v>
      </c>
      <c r="K131" s="54">
        <v>4500</v>
      </c>
      <c r="L131" s="37"/>
      <c r="M131" s="49">
        <v>2500</v>
      </c>
      <c r="N131" s="37"/>
      <c r="O131" s="49"/>
      <c r="P131" s="55"/>
      <c r="Q131" s="51">
        <f t="shared" si="16"/>
        <v>0</v>
      </c>
      <c r="R131" s="49">
        <f t="shared" si="17"/>
        <v>0</v>
      </c>
    </row>
    <row r="132" spans="1:18" ht="14.25">
      <c r="A132" s="36"/>
      <c r="B132" s="44" t="s">
        <v>241</v>
      </c>
      <c r="C132" s="60">
        <v>41686</v>
      </c>
      <c r="D132" s="67">
        <v>0.4583333333333333</v>
      </c>
      <c r="E132" s="67">
        <v>0.579861111111111</v>
      </c>
      <c r="F132" s="59" t="s">
        <v>6</v>
      </c>
      <c r="G132" s="59" t="s">
        <v>355</v>
      </c>
      <c r="H132" s="59" t="s">
        <v>23</v>
      </c>
      <c r="I132" s="59" t="s">
        <v>89</v>
      </c>
      <c r="J132" s="53" t="s">
        <v>9</v>
      </c>
      <c r="K132" s="54">
        <v>3500</v>
      </c>
      <c r="L132" s="37"/>
      <c r="M132" s="49">
        <v>1500</v>
      </c>
      <c r="N132" s="37"/>
      <c r="O132" s="49"/>
      <c r="P132" s="55"/>
      <c r="Q132" s="51">
        <f t="shared" si="16"/>
        <v>0</v>
      </c>
      <c r="R132" s="49">
        <f t="shared" si="17"/>
        <v>0</v>
      </c>
    </row>
    <row r="133" spans="1:18" ht="14.25">
      <c r="A133" s="36"/>
      <c r="B133" s="44" t="s">
        <v>250</v>
      </c>
      <c r="C133" s="60">
        <v>41686</v>
      </c>
      <c r="D133" s="67">
        <v>0.5</v>
      </c>
      <c r="E133" s="67">
        <v>0.6041666666666666</v>
      </c>
      <c r="F133" s="59" t="s">
        <v>2</v>
      </c>
      <c r="G133" s="59" t="s">
        <v>384</v>
      </c>
      <c r="H133" s="59" t="s">
        <v>5</v>
      </c>
      <c r="I133" s="59" t="s">
        <v>96</v>
      </c>
      <c r="J133" s="53" t="s">
        <v>3</v>
      </c>
      <c r="K133" s="54">
        <v>7000</v>
      </c>
      <c r="L133" s="37"/>
      <c r="M133" s="49">
        <v>4000</v>
      </c>
      <c r="N133" s="37"/>
      <c r="O133" s="49">
        <v>2500</v>
      </c>
      <c r="P133" s="39"/>
      <c r="Q133" s="51">
        <f t="shared" si="16"/>
        <v>0</v>
      </c>
      <c r="R133" s="49">
        <f t="shared" si="17"/>
        <v>0</v>
      </c>
    </row>
    <row r="134" spans="1:18" ht="14.25">
      <c r="A134" s="36"/>
      <c r="B134" s="44" t="s">
        <v>250</v>
      </c>
      <c r="C134" s="60">
        <v>41686</v>
      </c>
      <c r="D134" s="67">
        <v>0.5</v>
      </c>
      <c r="E134" s="67">
        <v>0.6041666666666666</v>
      </c>
      <c r="F134" s="59" t="s">
        <v>2</v>
      </c>
      <c r="G134" s="59" t="s">
        <v>386</v>
      </c>
      <c r="H134" s="59" t="s">
        <v>43</v>
      </c>
      <c r="I134" s="59" t="s">
        <v>95</v>
      </c>
      <c r="J134" s="53" t="s">
        <v>9</v>
      </c>
      <c r="K134" s="54">
        <v>2000</v>
      </c>
      <c r="L134" s="37"/>
      <c r="M134" s="49">
        <v>1000</v>
      </c>
      <c r="N134" s="37"/>
      <c r="O134" s="49">
        <v>500</v>
      </c>
      <c r="P134" s="39"/>
      <c r="Q134" s="51">
        <f t="shared" si="16"/>
        <v>0</v>
      </c>
      <c r="R134" s="49">
        <f t="shared" si="17"/>
        <v>0</v>
      </c>
    </row>
    <row r="135" spans="1:18" ht="14.25">
      <c r="A135" s="36"/>
      <c r="B135" s="44" t="s">
        <v>249</v>
      </c>
      <c r="C135" s="60">
        <v>41686</v>
      </c>
      <c r="D135" s="67">
        <v>0.5833333333333334</v>
      </c>
      <c r="E135" s="67">
        <v>0.6770833333333334</v>
      </c>
      <c r="F135" s="59" t="s">
        <v>6</v>
      </c>
      <c r="G135" s="59" t="s">
        <v>322</v>
      </c>
      <c r="H135" s="59" t="s">
        <v>11</v>
      </c>
      <c r="I135" s="59" t="s">
        <v>88</v>
      </c>
      <c r="J135" s="53" t="s">
        <v>3</v>
      </c>
      <c r="K135" s="54">
        <v>5000</v>
      </c>
      <c r="L135" s="37"/>
      <c r="M135" s="49">
        <v>2500</v>
      </c>
      <c r="N135" s="37"/>
      <c r="O135" s="49">
        <v>1200</v>
      </c>
      <c r="P135" s="39"/>
      <c r="Q135" s="51">
        <f t="shared" si="16"/>
        <v>0</v>
      </c>
      <c r="R135" s="49">
        <f t="shared" si="17"/>
        <v>0</v>
      </c>
    </row>
    <row r="136" spans="1:18" ht="14.25">
      <c r="A136" s="36"/>
      <c r="B136" s="44" t="s">
        <v>258</v>
      </c>
      <c r="C136" s="60">
        <v>41686</v>
      </c>
      <c r="D136" s="67">
        <v>0.5833333333333334</v>
      </c>
      <c r="E136" s="67">
        <v>0.7083333333333334</v>
      </c>
      <c r="F136" s="59" t="s">
        <v>2</v>
      </c>
      <c r="G136" s="59" t="s">
        <v>306</v>
      </c>
      <c r="H136" s="59" t="s">
        <v>31</v>
      </c>
      <c r="I136" s="59" t="s">
        <v>87</v>
      </c>
      <c r="J136" s="53" t="s">
        <v>9</v>
      </c>
      <c r="K136" s="54">
        <v>2500</v>
      </c>
      <c r="L136" s="37"/>
      <c r="M136" s="49">
        <v>1000</v>
      </c>
      <c r="N136" s="37"/>
      <c r="O136" s="49"/>
      <c r="P136" s="55"/>
      <c r="Q136" s="51">
        <f t="shared" si="16"/>
        <v>0</v>
      </c>
      <c r="R136" s="49">
        <f t="shared" si="17"/>
        <v>0</v>
      </c>
    </row>
    <row r="137" spans="1:18" ht="14.25">
      <c r="A137" s="36"/>
      <c r="B137" s="44" t="s">
        <v>250</v>
      </c>
      <c r="C137" s="60">
        <v>41686</v>
      </c>
      <c r="D137" s="67">
        <v>0.6875</v>
      </c>
      <c r="E137" s="67">
        <v>0.7916666666666666</v>
      </c>
      <c r="F137" s="59" t="s">
        <v>2</v>
      </c>
      <c r="G137" s="59" t="s">
        <v>384</v>
      </c>
      <c r="H137" s="59" t="s">
        <v>5</v>
      </c>
      <c r="I137" s="59" t="s">
        <v>91</v>
      </c>
      <c r="J137" s="53" t="s">
        <v>3</v>
      </c>
      <c r="K137" s="54">
        <v>7000</v>
      </c>
      <c r="L137" s="37"/>
      <c r="M137" s="49">
        <v>4000</v>
      </c>
      <c r="N137" s="37"/>
      <c r="O137" s="49">
        <v>2500</v>
      </c>
      <c r="P137" s="39"/>
      <c r="Q137" s="51">
        <f t="shared" si="16"/>
        <v>0</v>
      </c>
      <c r="R137" s="49">
        <f t="shared" si="17"/>
        <v>0</v>
      </c>
    </row>
    <row r="138" spans="1:18" ht="14.25">
      <c r="A138" s="36"/>
      <c r="B138" s="44" t="s">
        <v>250</v>
      </c>
      <c r="C138" s="60">
        <v>41686</v>
      </c>
      <c r="D138" s="67">
        <v>0.6875</v>
      </c>
      <c r="E138" s="67">
        <v>0.7916666666666666</v>
      </c>
      <c r="F138" s="59" t="s">
        <v>2</v>
      </c>
      <c r="G138" s="59" t="s">
        <v>386</v>
      </c>
      <c r="H138" s="59" t="s">
        <v>43</v>
      </c>
      <c r="I138" s="59" t="s">
        <v>90</v>
      </c>
      <c r="J138" s="53" t="s">
        <v>9</v>
      </c>
      <c r="K138" s="54">
        <v>2000</v>
      </c>
      <c r="L138" s="37"/>
      <c r="M138" s="49">
        <v>1000</v>
      </c>
      <c r="N138" s="37"/>
      <c r="O138" s="49">
        <v>500</v>
      </c>
      <c r="P138" s="39"/>
      <c r="Q138" s="51">
        <f t="shared" si="16"/>
        <v>0</v>
      </c>
      <c r="R138" s="49">
        <f t="shared" si="17"/>
        <v>0</v>
      </c>
    </row>
    <row r="139" spans="1:18" ht="14.25">
      <c r="A139" s="36"/>
      <c r="B139" s="44" t="s">
        <v>251</v>
      </c>
      <c r="C139" s="60">
        <v>41686</v>
      </c>
      <c r="D139" s="67">
        <v>0.75</v>
      </c>
      <c r="E139" s="67">
        <v>0.8333333333333334</v>
      </c>
      <c r="F139" s="59" t="s">
        <v>6</v>
      </c>
      <c r="G139" s="59" t="s">
        <v>345</v>
      </c>
      <c r="H139" s="59" t="s">
        <v>18</v>
      </c>
      <c r="I139" s="59" t="s">
        <v>84</v>
      </c>
      <c r="J139" s="53" t="s">
        <v>3</v>
      </c>
      <c r="K139" s="54">
        <v>6500</v>
      </c>
      <c r="L139" s="37"/>
      <c r="M139" s="49">
        <v>3000</v>
      </c>
      <c r="N139" s="37"/>
      <c r="O139" s="49"/>
      <c r="P139" s="55"/>
      <c r="Q139" s="51">
        <f t="shared" si="16"/>
        <v>0</v>
      </c>
      <c r="R139" s="49">
        <f t="shared" si="17"/>
        <v>0</v>
      </c>
    </row>
    <row r="140" spans="1:18" ht="14.25">
      <c r="A140" s="36"/>
      <c r="B140" s="44" t="s">
        <v>252</v>
      </c>
      <c r="C140" s="60">
        <v>41686</v>
      </c>
      <c r="D140" s="67">
        <v>0.7916666666666666</v>
      </c>
      <c r="E140" s="67">
        <v>0.8472222222222222</v>
      </c>
      <c r="F140" s="59" t="s">
        <v>6</v>
      </c>
      <c r="G140" s="59" t="s">
        <v>284</v>
      </c>
      <c r="H140" s="59" t="s">
        <v>11</v>
      </c>
      <c r="I140" s="59" t="s">
        <v>82</v>
      </c>
      <c r="J140" s="53" t="s">
        <v>3</v>
      </c>
      <c r="K140" s="54">
        <v>6500</v>
      </c>
      <c r="L140" s="37"/>
      <c r="M140" s="49">
        <v>3500</v>
      </c>
      <c r="N140" s="37"/>
      <c r="O140" s="49">
        <v>1500</v>
      </c>
      <c r="P140" s="39">
        <v>4</v>
      </c>
      <c r="Q140" s="51">
        <f t="shared" si="16"/>
        <v>4</v>
      </c>
      <c r="R140" s="49">
        <f t="shared" si="17"/>
        <v>6000</v>
      </c>
    </row>
    <row r="141" spans="1:18" ht="14.25">
      <c r="A141" s="36"/>
      <c r="B141" s="44" t="s">
        <v>258</v>
      </c>
      <c r="C141" s="60">
        <v>41686</v>
      </c>
      <c r="D141" s="67">
        <v>0.7916666666666666</v>
      </c>
      <c r="E141" s="67">
        <v>0.9166666666666666</v>
      </c>
      <c r="F141" s="59" t="s">
        <v>2</v>
      </c>
      <c r="G141" s="59" t="s">
        <v>305</v>
      </c>
      <c r="H141" s="59" t="s">
        <v>31</v>
      </c>
      <c r="I141" s="59" t="s">
        <v>81</v>
      </c>
      <c r="J141" s="53" t="s">
        <v>9</v>
      </c>
      <c r="K141" s="54">
        <v>2500</v>
      </c>
      <c r="L141" s="37"/>
      <c r="M141" s="49">
        <v>1000</v>
      </c>
      <c r="N141" s="37"/>
      <c r="O141" s="49"/>
      <c r="P141" s="55"/>
      <c r="Q141" s="51">
        <f t="shared" si="16"/>
        <v>0</v>
      </c>
      <c r="R141" s="49">
        <f t="shared" si="17"/>
        <v>0</v>
      </c>
    </row>
    <row r="142" spans="1:18" ht="14.25">
      <c r="A142" s="36"/>
      <c r="B142" s="44" t="s">
        <v>243</v>
      </c>
      <c r="C142" s="60">
        <v>41686</v>
      </c>
      <c r="D142" s="67">
        <v>0.7916666666666666</v>
      </c>
      <c r="E142" s="67">
        <v>0.9479166666666666</v>
      </c>
      <c r="F142" s="59" t="s">
        <v>2</v>
      </c>
      <c r="G142" s="59" t="s">
        <v>366</v>
      </c>
      <c r="H142" s="59" t="s">
        <v>13</v>
      </c>
      <c r="I142" s="59" t="s">
        <v>80</v>
      </c>
      <c r="J142" s="53" t="s">
        <v>3</v>
      </c>
      <c r="K142" s="54">
        <v>18000</v>
      </c>
      <c r="L142" s="37"/>
      <c r="M142" s="49">
        <v>9000</v>
      </c>
      <c r="N142" s="37"/>
      <c r="O142" s="49">
        <v>4500</v>
      </c>
      <c r="P142" s="39"/>
      <c r="Q142" s="51">
        <f t="shared" si="16"/>
        <v>0</v>
      </c>
      <c r="R142" s="49">
        <f t="shared" si="17"/>
        <v>0</v>
      </c>
    </row>
    <row r="143" spans="1:18" ht="14.25">
      <c r="A143" s="36"/>
      <c r="B143" s="44" t="s">
        <v>268</v>
      </c>
      <c r="C143" s="60">
        <v>41686</v>
      </c>
      <c r="D143" s="67">
        <v>0.84375</v>
      </c>
      <c r="E143" s="67">
        <v>0.9583333333333334</v>
      </c>
      <c r="F143" s="59" t="s">
        <v>2</v>
      </c>
      <c r="G143" s="59" t="s">
        <v>289</v>
      </c>
      <c r="H143" s="59" t="s">
        <v>8</v>
      </c>
      <c r="I143" s="59" t="s">
        <v>83</v>
      </c>
      <c r="J143" s="53" t="s">
        <v>9</v>
      </c>
      <c r="K143" s="54">
        <v>2000</v>
      </c>
      <c r="L143" s="37"/>
      <c r="M143" s="49">
        <v>1000</v>
      </c>
      <c r="N143" s="37"/>
      <c r="O143" s="49"/>
      <c r="P143" s="55"/>
      <c r="Q143" s="51">
        <f t="shared" si="16"/>
        <v>0</v>
      </c>
      <c r="R143" s="49">
        <f t="shared" si="17"/>
        <v>0</v>
      </c>
    </row>
    <row r="144" spans="1:18" ht="14.25">
      <c r="A144" s="36"/>
      <c r="B144" s="44" t="s">
        <v>250</v>
      </c>
      <c r="C144" s="60">
        <v>41686</v>
      </c>
      <c r="D144" s="58">
        <v>0.875</v>
      </c>
      <c r="E144" s="58">
        <v>0.9791666666666666</v>
      </c>
      <c r="F144" s="59" t="s">
        <v>2</v>
      </c>
      <c r="G144" s="59" t="s">
        <v>384</v>
      </c>
      <c r="H144" s="59" t="s">
        <v>5</v>
      </c>
      <c r="I144" s="59" t="s">
        <v>86</v>
      </c>
      <c r="J144" s="53" t="s">
        <v>3</v>
      </c>
      <c r="K144" s="54">
        <v>7000</v>
      </c>
      <c r="L144" s="37">
        <v>2</v>
      </c>
      <c r="M144" s="49">
        <v>4000</v>
      </c>
      <c r="N144" s="37"/>
      <c r="O144" s="49">
        <v>2500</v>
      </c>
      <c r="P144" s="39"/>
      <c r="Q144" s="51">
        <f t="shared" si="16"/>
        <v>2</v>
      </c>
      <c r="R144" s="49">
        <f t="shared" si="17"/>
        <v>14000</v>
      </c>
    </row>
    <row r="145" spans="1:18" ht="14.25">
      <c r="A145" s="36"/>
      <c r="B145" s="44" t="s">
        <v>250</v>
      </c>
      <c r="C145" s="60">
        <v>41686</v>
      </c>
      <c r="D145" s="58">
        <v>0.875</v>
      </c>
      <c r="E145" s="58">
        <v>0.9791666666666666</v>
      </c>
      <c r="F145" s="59" t="s">
        <v>2</v>
      </c>
      <c r="G145" s="59" t="s">
        <v>384</v>
      </c>
      <c r="H145" s="59" t="s">
        <v>43</v>
      </c>
      <c r="I145" s="59" t="s">
        <v>85</v>
      </c>
      <c r="J145" s="53" t="s">
        <v>3</v>
      </c>
      <c r="K145" s="54">
        <v>7000</v>
      </c>
      <c r="L145" s="37"/>
      <c r="M145" s="49">
        <v>4000</v>
      </c>
      <c r="N145" s="37">
        <v>2</v>
      </c>
      <c r="O145" s="49">
        <v>2500</v>
      </c>
      <c r="P145" s="39"/>
      <c r="Q145" s="51">
        <f t="shared" si="16"/>
        <v>2</v>
      </c>
      <c r="R145" s="49">
        <f t="shared" si="17"/>
        <v>8000</v>
      </c>
    </row>
    <row r="146" spans="1:18" ht="14.25">
      <c r="A146" s="154" t="s">
        <v>269</v>
      </c>
      <c r="B146" s="154"/>
      <c r="C146" s="154"/>
      <c r="D146" s="154"/>
      <c r="E146" s="154"/>
      <c r="F146" s="154"/>
      <c r="G146" s="154"/>
      <c r="H146" s="154"/>
      <c r="I146" s="154"/>
      <c r="J146" s="154"/>
      <c r="K146" s="154"/>
      <c r="L146" s="154"/>
      <c r="M146" s="154"/>
      <c r="N146" s="154"/>
      <c r="O146" s="154"/>
      <c r="P146" s="154"/>
      <c r="Q146" s="154"/>
      <c r="R146" s="154"/>
    </row>
    <row r="147" spans="1:18" ht="14.25">
      <c r="A147" s="36"/>
      <c r="B147" s="44" t="s">
        <v>258</v>
      </c>
      <c r="C147" s="45">
        <v>41687</v>
      </c>
      <c r="D147" s="46">
        <v>0.375</v>
      </c>
      <c r="E147" s="46">
        <v>0.5</v>
      </c>
      <c r="F147" s="44" t="s">
        <v>2</v>
      </c>
      <c r="G147" s="44" t="s">
        <v>306</v>
      </c>
      <c r="H147" s="44" t="s">
        <v>31</v>
      </c>
      <c r="I147" s="44" t="s">
        <v>77</v>
      </c>
      <c r="J147" s="53" t="s">
        <v>9</v>
      </c>
      <c r="K147" s="54">
        <v>2500</v>
      </c>
      <c r="L147" s="37"/>
      <c r="M147" s="49">
        <v>1000</v>
      </c>
      <c r="N147" s="37"/>
      <c r="O147" s="49"/>
      <c r="P147" s="55"/>
      <c r="Q147" s="51">
        <f aca="true" t="shared" si="18" ref="Q147:Q157">SUM(P147,N147,L147)</f>
        <v>0</v>
      </c>
      <c r="R147" s="49">
        <f aca="true" t="shared" si="19" ref="R147:R157">SUM(K147*L147,M147*N147,O147*P147)</f>
        <v>0</v>
      </c>
    </row>
    <row r="148" spans="1:18" ht="14.25">
      <c r="A148" s="36"/>
      <c r="B148" s="44" t="s">
        <v>241</v>
      </c>
      <c r="C148" s="60">
        <v>41687</v>
      </c>
      <c r="D148" s="58">
        <v>0.4583333333333333</v>
      </c>
      <c r="E148" s="58">
        <v>0.5972222222222222</v>
      </c>
      <c r="F148" s="59" t="s">
        <v>6</v>
      </c>
      <c r="G148" s="59" t="s">
        <v>356</v>
      </c>
      <c r="H148" s="59" t="s">
        <v>23</v>
      </c>
      <c r="I148" s="59" t="s">
        <v>76</v>
      </c>
      <c r="J148" s="53" t="s">
        <v>9</v>
      </c>
      <c r="K148" s="54">
        <v>3500</v>
      </c>
      <c r="L148" s="37">
        <v>2</v>
      </c>
      <c r="M148" s="49">
        <v>1500</v>
      </c>
      <c r="N148" s="37"/>
      <c r="O148" s="49"/>
      <c r="P148" s="55"/>
      <c r="Q148" s="51">
        <f t="shared" si="18"/>
        <v>2</v>
      </c>
      <c r="R148" s="49">
        <f t="shared" si="19"/>
        <v>7000</v>
      </c>
    </row>
    <row r="149" spans="1:18" ht="14.25">
      <c r="A149" s="36"/>
      <c r="B149" s="44" t="s">
        <v>258</v>
      </c>
      <c r="C149" s="60">
        <v>41687</v>
      </c>
      <c r="D149" s="58">
        <v>0.5833333333333334</v>
      </c>
      <c r="E149" s="58">
        <v>0.7083333333333334</v>
      </c>
      <c r="F149" s="59" t="s">
        <v>2</v>
      </c>
      <c r="G149" s="59" t="s">
        <v>305</v>
      </c>
      <c r="H149" s="59" t="s">
        <v>31</v>
      </c>
      <c r="I149" s="59" t="s">
        <v>75</v>
      </c>
      <c r="J149" s="53" t="s">
        <v>9</v>
      </c>
      <c r="K149" s="54">
        <v>2500</v>
      </c>
      <c r="L149" s="37"/>
      <c r="M149" s="49">
        <v>1000</v>
      </c>
      <c r="N149" s="37"/>
      <c r="O149" s="49"/>
      <c r="P149" s="55"/>
      <c r="Q149" s="51">
        <f t="shared" si="18"/>
        <v>0</v>
      </c>
      <c r="R149" s="49">
        <f t="shared" si="19"/>
        <v>0</v>
      </c>
    </row>
    <row r="150" spans="1:18" ht="14.25">
      <c r="A150" s="36"/>
      <c r="B150" s="44" t="s">
        <v>250</v>
      </c>
      <c r="C150" s="60">
        <v>41687</v>
      </c>
      <c r="D150" s="58">
        <v>0.6875</v>
      </c>
      <c r="E150" s="58">
        <v>0.7916666666666666</v>
      </c>
      <c r="F150" s="59" t="s">
        <v>2</v>
      </c>
      <c r="G150" s="59" t="s">
        <v>387</v>
      </c>
      <c r="H150" s="59" t="s">
        <v>43</v>
      </c>
      <c r="I150" s="59" t="s">
        <v>79</v>
      </c>
      <c r="J150" s="53" t="s">
        <v>9</v>
      </c>
      <c r="K150" s="54">
        <v>7000</v>
      </c>
      <c r="L150" s="37"/>
      <c r="M150" s="49">
        <v>4000</v>
      </c>
      <c r="N150" s="37"/>
      <c r="O150" s="49">
        <v>2500</v>
      </c>
      <c r="P150" s="39"/>
      <c r="Q150" s="51">
        <f t="shared" si="18"/>
        <v>0</v>
      </c>
      <c r="R150" s="49">
        <f t="shared" si="19"/>
        <v>0</v>
      </c>
    </row>
    <row r="151" spans="1:18" ht="14.25">
      <c r="A151" s="36"/>
      <c r="B151" s="44" t="s">
        <v>242</v>
      </c>
      <c r="C151" s="60">
        <v>41687</v>
      </c>
      <c r="D151" s="67">
        <v>0.7395833333333334</v>
      </c>
      <c r="E151" s="67">
        <v>0.9340277777777778</v>
      </c>
      <c r="F151" s="59" t="s">
        <v>6</v>
      </c>
      <c r="G151" s="59" t="s">
        <v>375</v>
      </c>
      <c r="H151" s="59" t="s">
        <v>23</v>
      </c>
      <c r="I151" s="59" t="s">
        <v>73</v>
      </c>
      <c r="J151" s="50" t="s">
        <v>3</v>
      </c>
      <c r="K151" s="61">
        <v>5000</v>
      </c>
      <c r="L151" s="37"/>
      <c r="M151" s="49">
        <v>2500</v>
      </c>
      <c r="N151" s="37">
        <v>4</v>
      </c>
      <c r="O151" s="49"/>
      <c r="P151" s="55"/>
      <c r="Q151" s="51">
        <f t="shared" si="18"/>
        <v>4</v>
      </c>
      <c r="R151" s="49">
        <f t="shared" si="19"/>
        <v>10000</v>
      </c>
    </row>
    <row r="152" spans="1:18" ht="14.25">
      <c r="A152" s="36"/>
      <c r="B152" s="44" t="s">
        <v>268</v>
      </c>
      <c r="C152" s="60">
        <v>41687</v>
      </c>
      <c r="D152" s="67">
        <v>0.7708333333333334</v>
      </c>
      <c r="E152" s="67">
        <v>0.8854166666666666</v>
      </c>
      <c r="F152" s="59" t="s">
        <v>6</v>
      </c>
      <c r="G152" s="59" t="s">
        <v>290</v>
      </c>
      <c r="H152" s="59" t="s">
        <v>8</v>
      </c>
      <c r="I152" s="59" t="s">
        <v>72</v>
      </c>
      <c r="J152" s="53" t="s">
        <v>3</v>
      </c>
      <c r="K152" s="54">
        <v>3000</v>
      </c>
      <c r="L152" s="37"/>
      <c r="M152" s="49">
        <v>1500</v>
      </c>
      <c r="N152" s="37">
        <v>2</v>
      </c>
      <c r="O152" s="49"/>
      <c r="P152" s="55"/>
      <c r="Q152" s="51">
        <f t="shared" si="18"/>
        <v>2</v>
      </c>
      <c r="R152" s="49">
        <f t="shared" si="19"/>
        <v>3000</v>
      </c>
    </row>
    <row r="153" spans="1:18" ht="14.25">
      <c r="A153" s="36"/>
      <c r="B153" s="44" t="s">
        <v>252</v>
      </c>
      <c r="C153" s="60">
        <v>41687</v>
      </c>
      <c r="D153" s="67">
        <v>0.7916666666666666</v>
      </c>
      <c r="E153" s="67">
        <v>0.8472222222222222</v>
      </c>
      <c r="F153" s="59" t="s">
        <v>6</v>
      </c>
      <c r="G153" s="59" t="s">
        <v>285</v>
      </c>
      <c r="H153" s="59" t="s">
        <v>11</v>
      </c>
      <c r="I153" s="59" t="s">
        <v>71</v>
      </c>
      <c r="J153" s="53" t="s">
        <v>3</v>
      </c>
      <c r="K153" s="54">
        <v>6500</v>
      </c>
      <c r="L153" s="37"/>
      <c r="M153" s="49">
        <v>3500</v>
      </c>
      <c r="N153" s="37"/>
      <c r="O153" s="49">
        <v>1500</v>
      </c>
      <c r="P153" s="39">
        <v>4</v>
      </c>
      <c r="Q153" s="51">
        <f t="shared" si="18"/>
        <v>4</v>
      </c>
      <c r="R153" s="49">
        <f t="shared" si="19"/>
        <v>6000</v>
      </c>
    </row>
    <row r="154" spans="1:18" ht="14.25">
      <c r="A154" s="36"/>
      <c r="B154" s="44" t="s">
        <v>258</v>
      </c>
      <c r="C154" s="60">
        <v>41687</v>
      </c>
      <c r="D154" s="67">
        <v>0.7916666666666666</v>
      </c>
      <c r="E154" s="67">
        <v>0.9166666666666666</v>
      </c>
      <c r="F154" s="59" t="s">
        <v>2</v>
      </c>
      <c r="G154" s="59" t="s">
        <v>306</v>
      </c>
      <c r="H154" s="59" t="s">
        <v>31</v>
      </c>
      <c r="I154" s="59" t="s">
        <v>70</v>
      </c>
      <c r="J154" s="53" t="s">
        <v>9</v>
      </c>
      <c r="K154" s="54">
        <v>2500</v>
      </c>
      <c r="L154" s="37"/>
      <c r="M154" s="49">
        <v>1000</v>
      </c>
      <c r="N154" s="37"/>
      <c r="O154" s="49"/>
      <c r="P154" s="55"/>
      <c r="Q154" s="51">
        <f t="shared" si="18"/>
        <v>0</v>
      </c>
      <c r="R154" s="49">
        <f t="shared" si="19"/>
        <v>0</v>
      </c>
    </row>
    <row r="155" spans="1:18" ht="14.25">
      <c r="A155" s="36"/>
      <c r="B155" s="44" t="s">
        <v>243</v>
      </c>
      <c r="C155" s="60">
        <v>41687</v>
      </c>
      <c r="D155" s="67">
        <v>0.7916666666666666</v>
      </c>
      <c r="E155" s="67">
        <v>0.9409722222222222</v>
      </c>
      <c r="F155" s="59" t="s">
        <v>6</v>
      </c>
      <c r="G155" s="59" t="s">
        <v>367</v>
      </c>
      <c r="H155" s="59" t="s">
        <v>13</v>
      </c>
      <c r="I155" s="59" t="s">
        <v>69</v>
      </c>
      <c r="J155" s="53" t="s">
        <v>3</v>
      </c>
      <c r="K155" s="54">
        <v>20000</v>
      </c>
      <c r="L155" s="37"/>
      <c r="M155" s="49">
        <v>12000</v>
      </c>
      <c r="N155" s="37">
        <v>2</v>
      </c>
      <c r="O155" s="49">
        <v>6500</v>
      </c>
      <c r="P155" s="39"/>
      <c r="Q155" s="51">
        <f t="shared" si="18"/>
        <v>2</v>
      </c>
      <c r="R155" s="49">
        <f t="shared" si="19"/>
        <v>24000</v>
      </c>
    </row>
    <row r="156" spans="1:18" ht="14.25">
      <c r="A156" s="36"/>
      <c r="B156" s="44" t="s">
        <v>250</v>
      </c>
      <c r="C156" s="60">
        <v>41687</v>
      </c>
      <c r="D156" s="67">
        <v>0.875</v>
      </c>
      <c r="E156" s="67">
        <v>0.9791666666666666</v>
      </c>
      <c r="F156" s="59" t="s">
        <v>2</v>
      </c>
      <c r="G156" s="59" t="s">
        <v>388</v>
      </c>
      <c r="H156" s="59" t="s">
        <v>43</v>
      </c>
      <c r="I156" s="59" t="s">
        <v>78</v>
      </c>
      <c r="J156" s="53" t="s">
        <v>9</v>
      </c>
      <c r="K156" s="54">
        <v>7000</v>
      </c>
      <c r="L156" s="37"/>
      <c r="M156" s="49">
        <v>4000</v>
      </c>
      <c r="N156" s="37"/>
      <c r="O156" s="49">
        <v>2500</v>
      </c>
      <c r="P156" s="39"/>
      <c r="Q156" s="51">
        <f t="shared" si="18"/>
        <v>0</v>
      </c>
      <c r="R156" s="49">
        <f t="shared" si="19"/>
        <v>0</v>
      </c>
    </row>
    <row r="157" spans="1:18" ht="14.25">
      <c r="A157" s="36"/>
      <c r="B157" s="44" t="s">
        <v>254</v>
      </c>
      <c r="C157" s="45">
        <v>41687</v>
      </c>
      <c r="D157" s="67">
        <v>0.8854166666666666</v>
      </c>
      <c r="E157" s="67">
        <v>0.96875</v>
      </c>
      <c r="F157" s="44" t="s">
        <v>6</v>
      </c>
      <c r="G157" s="44" t="s">
        <v>331</v>
      </c>
      <c r="H157" s="44" t="s">
        <v>67</v>
      </c>
      <c r="I157" s="44" t="s">
        <v>66</v>
      </c>
      <c r="J157" s="53" t="s">
        <v>3</v>
      </c>
      <c r="K157" s="54">
        <v>6000</v>
      </c>
      <c r="L157" s="37"/>
      <c r="M157" s="49">
        <v>3000</v>
      </c>
      <c r="N157" s="37"/>
      <c r="O157" s="49"/>
      <c r="P157" s="55"/>
      <c r="Q157" s="51">
        <f t="shared" si="18"/>
        <v>0</v>
      </c>
      <c r="R157" s="49">
        <f t="shared" si="19"/>
        <v>0</v>
      </c>
    </row>
    <row r="158" spans="1:18" ht="14.25">
      <c r="A158" s="154" t="s">
        <v>270</v>
      </c>
      <c r="B158" s="154"/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</row>
    <row r="159" spans="1:18" ht="14.25">
      <c r="A159" s="36"/>
      <c r="B159" s="44" t="s">
        <v>256</v>
      </c>
      <c r="C159" s="60">
        <v>41688</v>
      </c>
      <c r="D159" s="58">
        <v>0.4583333333333333</v>
      </c>
      <c r="E159" s="58">
        <v>0.6666666666666666</v>
      </c>
      <c r="F159" s="59" t="s">
        <v>6</v>
      </c>
      <c r="G159" s="59" t="s">
        <v>301</v>
      </c>
      <c r="H159" s="59" t="s">
        <v>20</v>
      </c>
      <c r="I159" s="59" t="s">
        <v>65</v>
      </c>
      <c r="J159" s="53" t="s">
        <v>9</v>
      </c>
      <c r="K159" s="54">
        <v>4000</v>
      </c>
      <c r="L159" s="37"/>
      <c r="M159" s="49">
        <v>2000</v>
      </c>
      <c r="N159" s="37">
        <v>6</v>
      </c>
      <c r="O159" s="49"/>
      <c r="P159" s="55"/>
      <c r="Q159" s="51">
        <f aca="true" t="shared" si="20" ref="Q159:Q170">SUM(P159,N159,L159)</f>
        <v>6</v>
      </c>
      <c r="R159" s="49">
        <f aca="true" t="shared" si="21" ref="R159:R170">SUM(K159*L159,M159*N159,O159*P159)</f>
        <v>12000</v>
      </c>
    </row>
    <row r="160" spans="1:18" ht="14.25">
      <c r="A160" s="36"/>
      <c r="B160" s="44" t="s">
        <v>250</v>
      </c>
      <c r="C160" s="60">
        <v>41688</v>
      </c>
      <c r="D160" s="58">
        <v>0.5</v>
      </c>
      <c r="E160" s="58">
        <v>0.6041666666666666</v>
      </c>
      <c r="F160" s="59" t="s">
        <v>2</v>
      </c>
      <c r="G160" s="59" t="s">
        <v>389</v>
      </c>
      <c r="H160" s="59" t="s">
        <v>5</v>
      </c>
      <c r="I160" s="59" t="s">
        <v>74</v>
      </c>
      <c r="J160" s="53" t="s">
        <v>3</v>
      </c>
      <c r="K160" s="54">
        <v>11500</v>
      </c>
      <c r="L160" s="37"/>
      <c r="M160" s="49">
        <v>7500</v>
      </c>
      <c r="N160" s="37"/>
      <c r="O160" s="49">
        <v>5000</v>
      </c>
      <c r="P160" s="39">
        <v>0</v>
      </c>
      <c r="Q160" s="51">
        <f t="shared" si="20"/>
        <v>0</v>
      </c>
      <c r="R160" s="49">
        <f t="shared" si="21"/>
        <v>0</v>
      </c>
    </row>
    <row r="161" spans="1:18" ht="28.5">
      <c r="A161" s="36"/>
      <c r="B161" s="44" t="s">
        <v>250</v>
      </c>
      <c r="C161" s="60">
        <v>41688</v>
      </c>
      <c r="D161" s="67">
        <v>0.5</v>
      </c>
      <c r="E161" s="67">
        <v>0.6041666666666666</v>
      </c>
      <c r="F161" s="59" t="s">
        <v>2</v>
      </c>
      <c r="G161" s="62" t="s">
        <v>386</v>
      </c>
      <c r="H161" s="59" t="s">
        <v>43</v>
      </c>
      <c r="I161" s="59" t="s">
        <v>68</v>
      </c>
      <c r="J161" s="53" t="s">
        <v>9</v>
      </c>
      <c r="K161" s="54">
        <v>2000</v>
      </c>
      <c r="L161" s="37"/>
      <c r="M161" s="49">
        <v>1000</v>
      </c>
      <c r="N161" s="37"/>
      <c r="O161" s="49">
        <v>500</v>
      </c>
      <c r="P161" s="39">
        <v>2</v>
      </c>
      <c r="Q161" s="51">
        <f t="shared" si="20"/>
        <v>2</v>
      </c>
      <c r="R161" s="49">
        <f t="shared" si="21"/>
        <v>1000</v>
      </c>
    </row>
    <row r="162" spans="1:18" ht="14.25">
      <c r="A162" s="36"/>
      <c r="B162" s="44" t="s">
        <v>262</v>
      </c>
      <c r="C162" s="60">
        <v>41688</v>
      </c>
      <c r="D162" s="67">
        <v>0.5625</v>
      </c>
      <c r="E162" s="67">
        <v>0.7083333333333334</v>
      </c>
      <c r="F162" s="59" t="s">
        <v>6</v>
      </c>
      <c r="G162" s="59" t="s">
        <v>315</v>
      </c>
      <c r="H162" s="59" t="s">
        <v>67</v>
      </c>
      <c r="I162" s="59" t="s">
        <v>63</v>
      </c>
      <c r="J162" s="53" t="s">
        <v>9</v>
      </c>
      <c r="K162" s="54">
        <v>3500</v>
      </c>
      <c r="L162" s="37"/>
      <c r="M162" s="49">
        <v>1500</v>
      </c>
      <c r="N162" s="37"/>
      <c r="O162" s="49"/>
      <c r="P162" s="55"/>
      <c r="Q162" s="51">
        <f t="shared" si="20"/>
        <v>0</v>
      </c>
      <c r="R162" s="49">
        <f t="shared" si="21"/>
        <v>0</v>
      </c>
    </row>
    <row r="163" spans="1:18" ht="57">
      <c r="A163" s="36"/>
      <c r="B163" s="44" t="s">
        <v>259</v>
      </c>
      <c r="C163" s="60">
        <v>41688</v>
      </c>
      <c r="D163" s="67">
        <v>0.5625</v>
      </c>
      <c r="E163" s="67">
        <v>0.6458333333333334</v>
      </c>
      <c r="F163" s="59" t="s">
        <v>6</v>
      </c>
      <c r="G163" s="62" t="s">
        <v>400</v>
      </c>
      <c r="H163" s="59" t="s">
        <v>13</v>
      </c>
      <c r="I163" s="59" t="s">
        <v>62</v>
      </c>
      <c r="J163" s="53" t="s">
        <v>3</v>
      </c>
      <c r="K163" s="54">
        <v>6000</v>
      </c>
      <c r="L163" s="37"/>
      <c r="M163" s="49">
        <v>3000</v>
      </c>
      <c r="N163" s="37"/>
      <c r="O163" s="49">
        <v>1500</v>
      </c>
      <c r="P163" s="38"/>
      <c r="Q163" s="51">
        <f t="shared" si="20"/>
        <v>0</v>
      </c>
      <c r="R163" s="49">
        <f t="shared" si="21"/>
        <v>0</v>
      </c>
    </row>
    <row r="164" spans="1:18" ht="14.25">
      <c r="A164" s="36"/>
      <c r="B164" s="44" t="s">
        <v>250</v>
      </c>
      <c r="C164" s="60">
        <v>41688</v>
      </c>
      <c r="D164" s="67">
        <v>0.6875</v>
      </c>
      <c r="E164" s="67">
        <v>0.7916666666666666</v>
      </c>
      <c r="F164" s="59" t="s">
        <v>2</v>
      </c>
      <c r="G164" s="59" t="s">
        <v>390</v>
      </c>
      <c r="H164" s="59" t="s">
        <v>5</v>
      </c>
      <c r="I164" s="59" t="s">
        <v>64</v>
      </c>
      <c r="J164" s="53" t="s">
        <v>3</v>
      </c>
      <c r="K164" s="54">
        <v>11500</v>
      </c>
      <c r="L164" s="37"/>
      <c r="M164" s="49">
        <v>7500</v>
      </c>
      <c r="N164" s="37"/>
      <c r="O164" s="49">
        <v>5000</v>
      </c>
      <c r="P164" s="39">
        <v>0</v>
      </c>
      <c r="Q164" s="51">
        <f t="shared" si="20"/>
        <v>0</v>
      </c>
      <c r="R164" s="49">
        <f t="shared" si="21"/>
        <v>0</v>
      </c>
    </row>
    <row r="165" spans="1:18" ht="14.25">
      <c r="A165" s="36"/>
      <c r="B165" s="44" t="s">
        <v>250</v>
      </c>
      <c r="C165" s="60">
        <v>41688</v>
      </c>
      <c r="D165" s="67">
        <v>0.6875</v>
      </c>
      <c r="E165" s="67">
        <v>0.7916666666666666</v>
      </c>
      <c r="F165" s="59" t="s">
        <v>2</v>
      </c>
      <c r="G165" s="59" t="s">
        <v>386</v>
      </c>
      <c r="H165" s="59" t="s">
        <v>43</v>
      </c>
      <c r="I165" s="59" t="s">
        <v>61</v>
      </c>
      <c r="J165" s="53" t="s">
        <v>9</v>
      </c>
      <c r="K165" s="54">
        <v>2000</v>
      </c>
      <c r="L165" s="37"/>
      <c r="M165" s="49">
        <v>1000</v>
      </c>
      <c r="N165" s="37"/>
      <c r="O165" s="49">
        <v>500</v>
      </c>
      <c r="P165" s="39"/>
      <c r="Q165" s="51">
        <f t="shared" si="20"/>
        <v>0</v>
      </c>
      <c r="R165" s="49">
        <f t="shared" si="21"/>
        <v>0</v>
      </c>
    </row>
    <row r="166" spans="1:18" ht="14.25">
      <c r="A166" s="36"/>
      <c r="B166" s="44" t="s">
        <v>242</v>
      </c>
      <c r="C166" s="60">
        <v>41688</v>
      </c>
      <c r="D166" s="67">
        <v>0.7395833333333334</v>
      </c>
      <c r="E166" s="67">
        <v>0.9340277777777778</v>
      </c>
      <c r="F166" s="59" t="s">
        <v>6</v>
      </c>
      <c r="G166" s="59" t="s">
        <v>376</v>
      </c>
      <c r="H166" s="59" t="s">
        <v>23</v>
      </c>
      <c r="I166" s="59" t="s">
        <v>60</v>
      </c>
      <c r="J166" s="53" t="s">
        <v>9</v>
      </c>
      <c r="K166" s="54">
        <v>3000</v>
      </c>
      <c r="L166" s="37"/>
      <c r="M166" s="49">
        <v>1500</v>
      </c>
      <c r="N166" s="37">
        <v>2</v>
      </c>
      <c r="O166" s="49"/>
      <c r="P166" s="55"/>
      <c r="Q166" s="51">
        <f t="shared" si="20"/>
        <v>2</v>
      </c>
      <c r="R166" s="49">
        <f t="shared" si="21"/>
        <v>3000</v>
      </c>
    </row>
    <row r="167" spans="1:18" ht="14.25">
      <c r="A167" s="36"/>
      <c r="B167" s="44" t="s">
        <v>251</v>
      </c>
      <c r="C167" s="60">
        <v>41688</v>
      </c>
      <c r="D167" s="67">
        <v>0.7083333333333334</v>
      </c>
      <c r="E167" s="67">
        <v>0.8333333333333334</v>
      </c>
      <c r="F167" s="59" t="s">
        <v>6</v>
      </c>
      <c r="G167" s="59" t="s">
        <v>346</v>
      </c>
      <c r="H167" s="59" t="s">
        <v>18</v>
      </c>
      <c r="I167" s="59" t="s">
        <v>59</v>
      </c>
      <c r="J167" s="53" t="s">
        <v>3</v>
      </c>
      <c r="K167" s="54">
        <v>6500</v>
      </c>
      <c r="L167" s="37"/>
      <c r="M167" s="49">
        <v>3000</v>
      </c>
      <c r="N167" s="37"/>
      <c r="O167" s="49"/>
      <c r="P167" s="55"/>
      <c r="Q167" s="51">
        <f t="shared" si="20"/>
        <v>0</v>
      </c>
      <c r="R167" s="49">
        <f t="shared" si="21"/>
        <v>0</v>
      </c>
    </row>
    <row r="168" spans="1:18" ht="14.25">
      <c r="A168" s="36"/>
      <c r="B168" s="44" t="s">
        <v>268</v>
      </c>
      <c r="C168" s="60">
        <v>41688</v>
      </c>
      <c r="D168" s="67">
        <v>0.8020833333333334</v>
      </c>
      <c r="E168" s="67">
        <v>0.8854166666666666</v>
      </c>
      <c r="F168" s="59" t="s">
        <v>2</v>
      </c>
      <c r="G168" s="59" t="s">
        <v>291</v>
      </c>
      <c r="H168" s="59" t="s">
        <v>8</v>
      </c>
      <c r="I168" s="59" t="s">
        <v>58</v>
      </c>
      <c r="J168" s="53" t="s">
        <v>9</v>
      </c>
      <c r="K168" s="54">
        <v>2000</v>
      </c>
      <c r="L168" s="37"/>
      <c r="M168" s="49">
        <v>1000</v>
      </c>
      <c r="N168" s="37"/>
      <c r="O168" s="49"/>
      <c r="P168" s="55"/>
      <c r="Q168" s="51">
        <f t="shared" si="20"/>
        <v>0</v>
      </c>
      <c r="R168" s="49">
        <f t="shared" si="21"/>
        <v>0</v>
      </c>
    </row>
    <row r="169" spans="1:18" ht="14.25">
      <c r="A169" s="36"/>
      <c r="B169" s="44" t="s">
        <v>250</v>
      </c>
      <c r="C169" s="60">
        <v>41688</v>
      </c>
      <c r="D169" s="67">
        <v>0.875</v>
      </c>
      <c r="E169" s="67">
        <v>0.9791666666666666</v>
      </c>
      <c r="F169" s="59" t="s">
        <v>2</v>
      </c>
      <c r="G169" s="59" t="s">
        <v>390</v>
      </c>
      <c r="H169" s="59" t="s">
        <v>5</v>
      </c>
      <c r="I169" s="59" t="s">
        <v>57</v>
      </c>
      <c r="J169" s="53" t="s">
        <v>3</v>
      </c>
      <c r="K169" s="54">
        <v>11500</v>
      </c>
      <c r="L169" s="37"/>
      <c r="M169" s="49">
        <v>7500</v>
      </c>
      <c r="N169" s="37"/>
      <c r="O169" s="49">
        <v>5000</v>
      </c>
      <c r="P169" s="39">
        <v>2</v>
      </c>
      <c r="Q169" s="51">
        <f t="shared" si="20"/>
        <v>2</v>
      </c>
      <c r="R169" s="49">
        <f t="shared" si="21"/>
        <v>10000</v>
      </c>
    </row>
    <row r="170" spans="1:18" ht="14.25">
      <c r="A170" s="36"/>
      <c r="B170" s="44" t="s">
        <v>250</v>
      </c>
      <c r="C170" s="60">
        <v>41688</v>
      </c>
      <c r="D170" s="58">
        <v>0.875</v>
      </c>
      <c r="E170" s="58">
        <v>0.9791666666666666</v>
      </c>
      <c r="F170" s="59" t="s">
        <v>2</v>
      </c>
      <c r="G170" s="59" t="s">
        <v>390</v>
      </c>
      <c r="H170" s="59" t="s">
        <v>43</v>
      </c>
      <c r="I170" s="59" t="s">
        <v>56</v>
      </c>
      <c r="J170" s="53" t="s">
        <v>3</v>
      </c>
      <c r="K170" s="54">
        <v>11500</v>
      </c>
      <c r="L170" s="37"/>
      <c r="M170" s="49">
        <v>7500</v>
      </c>
      <c r="N170" s="37"/>
      <c r="O170" s="49">
        <v>5000</v>
      </c>
      <c r="P170" s="39">
        <v>2</v>
      </c>
      <c r="Q170" s="51">
        <f t="shared" si="20"/>
        <v>2</v>
      </c>
      <c r="R170" s="49">
        <f t="shared" si="21"/>
        <v>10000</v>
      </c>
    </row>
    <row r="171" spans="1:18" ht="14.25">
      <c r="A171" s="154" t="s">
        <v>271</v>
      </c>
      <c r="B171" s="154"/>
      <c r="C171" s="154"/>
      <c r="D171" s="154"/>
      <c r="E171" s="154"/>
      <c r="F171" s="154"/>
      <c r="G171" s="154"/>
      <c r="H171" s="154"/>
      <c r="I171" s="154"/>
      <c r="J171" s="154"/>
      <c r="K171" s="154"/>
      <c r="L171" s="154"/>
      <c r="M171" s="154"/>
      <c r="N171" s="154"/>
      <c r="O171" s="154"/>
      <c r="P171" s="154"/>
      <c r="Q171" s="154"/>
      <c r="R171" s="154"/>
    </row>
    <row r="172" spans="1:18" ht="14.25">
      <c r="A172" s="36"/>
      <c r="B172" s="44" t="s">
        <v>241</v>
      </c>
      <c r="C172" s="60">
        <v>41689</v>
      </c>
      <c r="D172" s="58">
        <v>0.3854166666666667</v>
      </c>
      <c r="E172" s="58">
        <v>0.6180555555555556</v>
      </c>
      <c r="F172" s="59" t="s">
        <v>6</v>
      </c>
      <c r="G172" s="59" t="s">
        <v>357</v>
      </c>
      <c r="H172" s="59" t="s">
        <v>23</v>
      </c>
      <c r="I172" s="59" t="s">
        <v>55</v>
      </c>
      <c r="J172" s="50" t="s">
        <v>9</v>
      </c>
      <c r="K172" s="54">
        <v>4000</v>
      </c>
      <c r="L172" s="37">
        <v>2</v>
      </c>
      <c r="M172" s="49">
        <v>2000</v>
      </c>
      <c r="N172" s="37"/>
      <c r="O172" s="49"/>
      <c r="P172" s="55"/>
      <c r="Q172" s="51">
        <f aca="true" t="shared" si="22" ref="Q172:Q184">SUM(P172,N172,L172)</f>
        <v>2</v>
      </c>
      <c r="R172" s="49">
        <f aca="true" t="shared" si="23" ref="R172:R184">SUM(K172*L172,M172*N172,O172*P172)</f>
        <v>8000</v>
      </c>
    </row>
    <row r="173" spans="1:18" ht="14.25">
      <c r="A173" s="36"/>
      <c r="B173" s="44" t="s">
        <v>256</v>
      </c>
      <c r="C173" s="60">
        <v>41689</v>
      </c>
      <c r="D173" s="58">
        <v>0.4583333333333333</v>
      </c>
      <c r="E173" s="58">
        <v>0.6666666666666666</v>
      </c>
      <c r="F173" s="59" t="s">
        <v>6</v>
      </c>
      <c r="G173" s="59" t="s">
        <v>302</v>
      </c>
      <c r="H173" s="59" t="s">
        <v>20</v>
      </c>
      <c r="I173" s="59" t="s">
        <v>54</v>
      </c>
      <c r="J173" s="53" t="s">
        <v>9</v>
      </c>
      <c r="K173" s="54">
        <v>4000</v>
      </c>
      <c r="L173" s="37"/>
      <c r="M173" s="49">
        <v>2000</v>
      </c>
      <c r="N173" s="37"/>
      <c r="O173" s="49"/>
      <c r="P173" s="55"/>
      <c r="Q173" s="51">
        <f t="shared" si="22"/>
        <v>0</v>
      </c>
      <c r="R173" s="49">
        <f t="shared" si="23"/>
        <v>0</v>
      </c>
    </row>
    <row r="174" spans="1:18" ht="14.25">
      <c r="A174" s="36"/>
      <c r="B174" s="44" t="s">
        <v>250</v>
      </c>
      <c r="C174" s="60">
        <v>41689</v>
      </c>
      <c r="D174" s="58">
        <v>0.5</v>
      </c>
      <c r="E174" s="58">
        <v>0.6041666666666666</v>
      </c>
      <c r="F174" s="59" t="s">
        <v>2</v>
      </c>
      <c r="G174" t="s">
        <v>391</v>
      </c>
      <c r="H174" s="59" t="s">
        <v>5</v>
      </c>
      <c r="I174" s="59" t="s">
        <v>53</v>
      </c>
      <c r="J174" s="53" t="s">
        <v>3</v>
      </c>
      <c r="K174" s="54">
        <v>14000</v>
      </c>
      <c r="L174" s="37"/>
      <c r="M174" s="49">
        <v>9000</v>
      </c>
      <c r="N174" s="37">
        <v>2</v>
      </c>
      <c r="O174" s="49">
        <v>7000</v>
      </c>
      <c r="P174" s="39"/>
      <c r="Q174" s="51">
        <f t="shared" si="22"/>
        <v>2</v>
      </c>
      <c r="R174" s="49">
        <f t="shared" si="23"/>
        <v>18000</v>
      </c>
    </row>
    <row r="175" spans="1:18" ht="14.25">
      <c r="A175" s="36"/>
      <c r="B175" s="44" t="s">
        <v>249</v>
      </c>
      <c r="C175" s="60">
        <v>41689</v>
      </c>
      <c r="D175" s="58">
        <v>0.5520833333333334</v>
      </c>
      <c r="E175" s="58">
        <v>0.6979166666666666</v>
      </c>
      <c r="F175" s="59" t="s">
        <v>6</v>
      </c>
      <c r="G175" s="59" t="s">
        <v>323</v>
      </c>
      <c r="H175" s="59" t="s">
        <v>11</v>
      </c>
      <c r="I175" s="59" t="s">
        <v>52</v>
      </c>
      <c r="J175" s="53" t="s">
        <v>3</v>
      </c>
      <c r="K175" s="54">
        <v>5000</v>
      </c>
      <c r="L175" s="37"/>
      <c r="M175" s="49">
        <v>2500</v>
      </c>
      <c r="N175" s="37"/>
      <c r="O175" s="49">
        <v>1200</v>
      </c>
      <c r="P175" s="39"/>
      <c r="Q175" s="51">
        <f t="shared" si="22"/>
        <v>0</v>
      </c>
      <c r="R175" s="49">
        <f t="shared" si="23"/>
        <v>0</v>
      </c>
    </row>
    <row r="176" spans="1:18" ht="14.25">
      <c r="A176" s="36"/>
      <c r="B176" s="44" t="s">
        <v>258</v>
      </c>
      <c r="C176" s="60">
        <v>41689</v>
      </c>
      <c r="D176" s="58">
        <v>0.5833333333333334</v>
      </c>
      <c r="E176" s="58">
        <v>0.7083333333333334</v>
      </c>
      <c r="F176" s="59" t="s">
        <v>2</v>
      </c>
      <c r="G176" s="59" t="s">
        <v>307</v>
      </c>
      <c r="H176" s="59" t="s">
        <v>31</v>
      </c>
      <c r="I176" s="59" t="s">
        <v>51</v>
      </c>
      <c r="J176" s="53" t="s">
        <v>3</v>
      </c>
      <c r="K176" s="54">
        <v>3000</v>
      </c>
      <c r="L176" s="37">
        <v>2</v>
      </c>
      <c r="M176" s="49">
        <v>1500</v>
      </c>
      <c r="N176" s="37"/>
      <c r="O176" s="49"/>
      <c r="P176" s="55"/>
      <c r="Q176" s="51">
        <f t="shared" si="22"/>
        <v>2</v>
      </c>
      <c r="R176" s="49">
        <f t="shared" si="23"/>
        <v>6000</v>
      </c>
    </row>
    <row r="177" spans="1:18" ht="14.25">
      <c r="A177" s="36"/>
      <c r="B177" s="44" t="s">
        <v>250</v>
      </c>
      <c r="C177" s="60">
        <v>41689</v>
      </c>
      <c r="D177" s="58">
        <v>0.6875</v>
      </c>
      <c r="E177" s="58">
        <v>0.7916666666666666</v>
      </c>
      <c r="F177" s="59" t="s">
        <v>2</v>
      </c>
      <c r="G177" s="59" t="s">
        <v>391</v>
      </c>
      <c r="H177" s="59" t="s">
        <v>5</v>
      </c>
      <c r="I177" s="59" t="s">
        <v>50</v>
      </c>
      <c r="J177" s="53" t="s">
        <v>3</v>
      </c>
      <c r="K177" s="54">
        <v>14000</v>
      </c>
      <c r="L177" s="37"/>
      <c r="M177" s="49">
        <v>9000</v>
      </c>
      <c r="N177" s="37">
        <v>4</v>
      </c>
      <c r="O177" s="49">
        <v>7000</v>
      </c>
      <c r="P177" s="39"/>
      <c r="Q177" s="51">
        <f t="shared" si="22"/>
        <v>4</v>
      </c>
      <c r="R177" s="49">
        <f t="shared" si="23"/>
        <v>36000</v>
      </c>
    </row>
    <row r="178" spans="1:18" ht="14.25">
      <c r="A178" s="36"/>
      <c r="B178" s="44" t="s">
        <v>251</v>
      </c>
      <c r="C178" s="60">
        <v>41689</v>
      </c>
      <c r="D178" s="58">
        <v>0.7291666666666666</v>
      </c>
      <c r="E178" s="58">
        <v>0.8125</v>
      </c>
      <c r="F178" s="59" t="s">
        <v>6</v>
      </c>
      <c r="G178" s="59" t="s">
        <v>347</v>
      </c>
      <c r="H178" s="59" t="s">
        <v>18</v>
      </c>
      <c r="I178" s="59" t="s">
        <v>49</v>
      </c>
      <c r="J178" s="53" t="s">
        <v>3</v>
      </c>
      <c r="K178" s="54">
        <v>6500</v>
      </c>
      <c r="L178" s="37"/>
      <c r="M178" s="49">
        <v>3000</v>
      </c>
      <c r="N178" s="37"/>
      <c r="O178" s="49"/>
      <c r="P178" s="55"/>
      <c r="Q178" s="51">
        <f t="shared" si="22"/>
        <v>0</v>
      </c>
      <c r="R178" s="49">
        <f t="shared" si="23"/>
        <v>0</v>
      </c>
    </row>
    <row r="179" spans="1:18" ht="28.5">
      <c r="A179" s="36"/>
      <c r="B179" s="44" t="s">
        <v>252</v>
      </c>
      <c r="C179" s="60">
        <v>41689</v>
      </c>
      <c r="D179" s="58">
        <v>0.7708333333333334</v>
      </c>
      <c r="E179" s="58">
        <v>0.8541666666666666</v>
      </c>
      <c r="F179" s="59" t="s">
        <v>6</v>
      </c>
      <c r="G179" s="62" t="s">
        <v>286</v>
      </c>
      <c r="H179" s="59" t="s">
        <v>11</v>
      </c>
      <c r="I179" s="59" t="s">
        <v>48</v>
      </c>
      <c r="J179" s="53" t="s">
        <v>3</v>
      </c>
      <c r="K179" s="54">
        <v>6500</v>
      </c>
      <c r="L179" s="37"/>
      <c r="M179" s="49">
        <v>3500</v>
      </c>
      <c r="N179" s="37"/>
      <c r="O179" s="49">
        <v>1500</v>
      </c>
      <c r="P179" s="39">
        <v>8</v>
      </c>
      <c r="Q179" s="51">
        <f t="shared" si="22"/>
        <v>8</v>
      </c>
      <c r="R179" s="49">
        <f t="shared" si="23"/>
        <v>12000</v>
      </c>
    </row>
    <row r="180" spans="1:18" ht="14.25">
      <c r="A180" s="36"/>
      <c r="B180" s="44" t="s">
        <v>258</v>
      </c>
      <c r="C180" s="60">
        <v>41689</v>
      </c>
      <c r="D180" s="58">
        <v>0.7916666666666666</v>
      </c>
      <c r="E180" s="58">
        <v>0.9166666666666666</v>
      </c>
      <c r="F180" s="59" t="s">
        <v>2</v>
      </c>
      <c r="G180" s="59" t="s">
        <v>308</v>
      </c>
      <c r="H180" s="59" t="s">
        <v>31</v>
      </c>
      <c r="I180" s="59" t="s">
        <v>47</v>
      </c>
      <c r="J180" s="53" t="s">
        <v>3</v>
      </c>
      <c r="K180" s="54">
        <v>3000</v>
      </c>
      <c r="L180" s="37"/>
      <c r="M180" s="49">
        <v>1500</v>
      </c>
      <c r="N180" s="37"/>
      <c r="O180" s="49"/>
      <c r="P180" s="55"/>
      <c r="Q180" s="51">
        <f t="shared" si="22"/>
        <v>0</v>
      </c>
      <c r="R180" s="49">
        <f t="shared" si="23"/>
        <v>0</v>
      </c>
    </row>
    <row r="181" spans="1:18" ht="14.25">
      <c r="A181" s="36"/>
      <c r="B181" s="44" t="s">
        <v>243</v>
      </c>
      <c r="C181" s="60">
        <v>41689</v>
      </c>
      <c r="D181" s="58">
        <v>0.7916666666666666</v>
      </c>
      <c r="E181" s="58">
        <v>0.9791666666666666</v>
      </c>
      <c r="F181" s="59" t="s">
        <v>2</v>
      </c>
      <c r="G181" s="59" t="s">
        <v>368</v>
      </c>
      <c r="H181" s="59" t="s">
        <v>13</v>
      </c>
      <c r="I181" s="59" t="s">
        <v>46</v>
      </c>
      <c r="J181" s="53" t="s">
        <v>3</v>
      </c>
      <c r="K181" s="54">
        <v>18000</v>
      </c>
      <c r="L181" s="37"/>
      <c r="M181" s="49">
        <v>9000</v>
      </c>
      <c r="N181" s="37"/>
      <c r="O181" s="49">
        <v>4500</v>
      </c>
      <c r="P181" s="39"/>
      <c r="Q181" s="51">
        <f t="shared" si="22"/>
        <v>0</v>
      </c>
      <c r="R181" s="49">
        <f t="shared" si="23"/>
        <v>0</v>
      </c>
    </row>
    <row r="182" spans="1:18" ht="14.25">
      <c r="A182" s="36"/>
      <c r="B182" s="44" t="s">
        <v>268</v>
      </c>
      <c r="C182" s="60">
        <v>41689</v>
      </c>
      <c r="D182" s="58">
        <v>0.84375</v>
      </c>
      <c r="E182" s="58">
        <v>0.9270833333333334</v>
      </c>
      <c r="F182" s="59" t="s">
        <v>6</v>
      </c>
      <c r="G182" s="59" t="s">
        <v>292</v>
      </c>
      <c r="H182" s="59" t="s">
        <v>8</v>
      </c>
      <c r="I182" s="59" t="s">
        <v>45</v>
      </c>
      <c r="J182" s="53" t="s">
        <v>3</v>
      </c>
      <c r="K182" s="54">
        <v>3000</v>
      </c>
      <c r="L182" s="37"/>
      <c r="M182" s="49">
        <v>1500</v>
      </c>
      <c r="N182" s="37"/>
      <c r="O182" s="49"/>
      <c r="P182" s="55"/>
      <c r="Q182" s="51">
        <f t="shared" si="22"/>
        <v>0</v>
      </c>
      <c r="R182" s="49">
        <f t="shared" si="23"/>
        <v>0</v>
      </c>
    </row>
    <row r="183" spans="1:18" ht="14.25">
      <c r="A183" s="36"/>
      <c r="B183" s="44" t="s">
        <v>250</v>
      </c>
      <c r="C183" s="60">
        <v>41689</v>
      </c>
      <c r="D183" s="58">
        <v>0.875</v>
      </c>
      <c r="E183" s="58">
        <v>0.9791666666666666</v>
      </c>
      <c r="F183" s="59" t="s">
        <v>2</v>
      </c>
      <c r="G183" s="59" t="s">
        <v>391</v>
      </c>
      <c r="H183" s="59" t="s">
        <v>5</v>
      </c>
      <c r="I183" s="59" t="s">
        <v>44</v>
      </c>
      <c r="J183" s="53" t="s">
        <v>3</v>
      </c>
      <c r="K183" s="54">
        <v>14000</v>
      </c>
      <c r="L183" s="37"/>
      <c r="M183" s="49">
        <v>9000</v>
      </c>
      <c r="N183" s="37">
        <v>4</v>
      </c>
      <c r="O183" s="49">
        <v>7000</v>
      </c>
      <c r="P183" s="39"/>
      <c r="Q183" s="51">
        <f t="shared" si="22"/>
        <v>4</v>
      </c>
      <c r="R183" s="49">
        <f t="shared" si="23"/>
        <v>36000</v>
      </c>
    </row>
    <row r="184" spans="1:18" ht="14.25">
      <c r="A184" s="36"/>
      <c r="B184" s="44" t="s">
        <v>250</v>
      </c>
      <c r="C184" s="60">
        <v>41689</v>
      </c>
      <c r="D184" s="58">
        <v>0.875</v>
      </c>
      <c r="E184" s="58">
        <v>0.9791666666666666</v>
      </c>
      <c r="F184" s="59" t="s">
        <v>2</v>
      </c>
      <c r="G184" s="59" t="s">
        <v>391</v>
      </c>
      <c r="H184" s="59" t="s">
        <v>43</v>
      </c>
      <c r="I184" s="59" t="s">
        <v>42</v>
      </c>
      <c r="J184" s="53" t="s">
        <v>3</v>
      </c>
      <c r="K184" s="54">
        <v>14000</v>
      </c>
      <c r="L184" s="37"/>
      <c r="M184" s="49">
        <v>9000</v>
      </c>
      <c r="N184" s="37"/>
      <c r="O184" s="49">
        <v>7000</v>
      </c>
      <c r="P184" s="39">
        <v>4</v>
      </c>
      <c r="Q184" s="51">
        <f t="shared" si="22"/>
        <v>4</v>
      </c>
      <c r="R184" s="49">
        <f t="shared" si="23"/>
        <v>28000</v>
      </c>
    </row>
    <row r="185" spans="1:18" ht="14.25">
      <c r="A185" s="154" t="s">
        <v>272</v>
      </c>
      <c r="B185" s="154"/>
      <c r="C185" s="154"/>
      <c r="D185" s="154"/>
      <c r="E185" s="154"/>
      <c r="F185" s="154"/>
      <c r="G185" s="154"/>
      <c r="H185" s="154"/>
      <c r="I185" s="154"/>
      <c r="J185" s="154"/>
      <c r="K185" s="154"/>
      <c r="L185" s="154"/>
      <c r="M185" s="154"/>
      <c r="N185" s="154"/>
      <c r="O185" s="154"/>
      <c r="P185" s="154"/>
      <c r="Q185" s="154"/>
      <c r="R185" s="154"/>
    </row>
    <row r="186" spans="1:18" ht="14.25">
      <c r="A186" s="36"/>
      <c r="B186" s="44" t="s">
        <v>242</v>
      </c>
      <c r="C186" s="60">
        <v>41690</v>
      </c>
      <c r="D186" s="58">
        <v>0.4895833333333333</v>
      </c>
      <c r="E186" s="58">
        <v>0.6145833333333334</v>
      </c>
      <c r="F186" s="59" t="s">
        <v>6</v>
      </c>
      <c r="G186" s="59" t="s">
        <v>377</v>
      </c>
      <c r="H186" s="44" t="s">
        <v>23</v>
      </c>
      <c r="I186" s="44" t="s">
        <v>39</v>
      </c>
      <c r="J186" s="53" t="s">
        <v>9</v>
      </c>
      <c r="K186" s="54">
        <v>3000</v>
      </c>
      <c r="L186" s="37"/>
      <c r="M186" s="49">
        <v>1500</v>
      </c>
      <c r="N186" s="37">
        <v>2</v>
      </c>
      <c r="O186" s="49"/>
      <c r="P186" s="50"/>
      <c r="Q186" s="51">
        <f aca="true" t="shared" si="24" ref="Q186:Q193">SUM(P186,N186,L186)</f>
        <v>2</v>
      </c>
      <c r="R186" s="49">
        <f aca="true" t="shared" si="25" ref="R186:R193">SUM(K186*L186,M186*N186,O186*P186)</f>
        <v>3000</v>
      </c>
    </row>
    <row r="187" spans="1:18" ht="14.25">
      <c r="A187" s="36"/>
      <c r="B187" s="44" t="s">
        <v>262</v>
      </c>
      <c r="C187" s="60">
        <v>41690</v>
      </c>
      <c r="D187" s="67">
        <v>0.5</v>
      </c>
      <c r="E187" s="67">
        <v>0.6666666666666666</v>
      </c>
      <c r="F187" s="59" t="s">
        <v>6</v>
      </c>
      <c r="G187" s="59" t="s">
        <v>313</v>
      </c>
      <c r="H187" s="44" t="s">
        <v>67</v>
      </c>
      <c r="I187" s="44" t="s">
        <v>40</v>
      </c>
      <c r="J187" s="53" t="s">
        <v>9</v>
      </c>
      <c r="K187" s="54">
        <v>3500</v>
      </c>
      <c r="L187" s="37"/>
      <c r="M187" s="49">
        <v>1500</v>
      </c>
      <c r="N187" s="37"/>
      <c r="O187" s="49"/>
      <c r="P187" s="50"/>
      <c r="Q187" s="51">
        <f t="shared" si="24"/>
        <v>0</v>
      </c>
      <c r="R187" s="49">
        <f t="shared" si="25"/>
        <v>0</v>
      </c>
    </row>
    <row r="188" spans="1:18" ht="14.25">
      <c r="A188" s="36"/>
      <c r="B188" s="44" t="s">
        <v>258</v>
      </c>
      <c r="C188" s="60">
        <v>41690</v>
      </c>
      <c r="D188" s="67">
        <v>0.5208333333333334</v>
      </c>
      <c r="E188" s="67">
        <v>0.6458333333333334</v>
      </c>
      <c r="F188" s="59" t="s">
        <v>6</v>
      </c>
      <c r="G188" s="59" t="s">
        <v>309</v>
      </c>
      <c r="H188" s="44" t="s">
        <v>31</v>
      </c>
      <c r="I188" s="44" t="s">
        <v>41</v>
      </c>
      <c r="J188" s="53" t="s">
        <v>3</v>
      </c>
      <c r="K188" s="54">
        <v>3000</v>
      </c>
      <c r="L188" s="37"/>
      <c r="M188" s="49">
        <v>1500</v>
      </c>
      <c r="N188" s="37"/>
      <c r="O188" s="49"/>
      <c r="P188" s="50"/>
      <c r="Q188" s="51">
        <f t="shared" si="24"/>
        <v>0</v>
      </c>
      <c r="R188" s="49">
        <f t="shared" si="25"/>
        <v>0</v>
      </c>
    </row>
    <row r="189" spans="1:18" ht="14.25">
      <c r="A189" s="36"/>
      <c r="B189" s="44" t="s">
        <v>250</v>
      </c>
      <c r="C189" s="60">
        <v>41690</v>
      </c>
      <c r="D189" s="67">
        <v>0.6666666666666666</v>
      </c>
      <c r="E189" s="67">
        <v>0.7708333333333334</v>
      </c>
      <c r="F189" s="59" t="s">
        <v>6</v>
      </c>
      <c r="G189" s="59" t="s">
        <v>392</v>
      </c>
      <c r="H189" s="44" t="s">
        <v>5</v>
      </c>
      <c r="I189" s="44" t="s">
        <v>37</v>
      </c>
      <c r="J189" s="53" t="s">
        <v>3</v>
      </c>
      <c r="K189" s="54">
        <v>7000</v>
      </c>
      <c r="L189" s="37"/>
      <c r="M189" s="49">
        <v>4000</v>
      </c>
      <c r="N189" s="37"/>
      <c r="O189" s="49">
        <v>2500</v>
      </c>
      <c r="P189" s="38"/>
      <c r="Q189" s="51">
        <f t="shared" si="24"/>
        <v>0</v>
      </c>
      <c r="R189" s="49">
        <f t="shared" si="25"/>
        <v>0</v>
      </c>
    </row>
    <row r="190" spans="1:18" ht="14.25">
      <c r="A190" s="36"/>
      <c r="B190" s="44" t="s">
        <v>258</v>
      </c>
      <c r="C190" s="60">
        <v>41690</v>
      </c>
      <c r="D190" s="67">
        <v>0.7291666666666666</v>
      </c>
      <c r="E190" s="67">
        <v>0.8541666666666666</v>
      </c>
      <c r="F190" s="59" t="s">
        <v>6</v>
      </c>
      <c r="G190" s="59" t="s">
        <v>310</v>
      </c>
      <c r="H190" s="44" t="s">
        <v>31</v>
      </c>
      <c r="I190" s="44" t="s">
        <v>38</v>
      </c>
      <c r="J190" s="53" t="s">
        <v>3</v>
      </c>
      <c r="K190" s="54">
        <v>5000</v>
      </c>
      <c r="L190" s="37"/>
      <c r="M190" s="49">
        <v>2500</v>
      </c>
      <c r="N190" s="37"/>
      <c r="O190" s="49"/>
      <c r="P190" s="50"/>
      <c r="Q190" s="51">
        <f t="shared" si="24"/>
        <v>0</v>
      </c>
      <c r="R190" s="49">
        <f t="shared" si="25"/>
        <v>0</v>
      </c>
    </row>
    <row r="191" spans="1:18" ht="14.25">
      <c r="A191" s="36"/>
      <c r="B191" s="44" t="s">
        <v>242</v>
      </c>
      <c r="C191" s="60">
        <v>41690</v>
      </c>
      <c r="D191" s="67">
        <v>0.7708333333333334</v>
      </c>
      <c r="E191" s="67">
        <v>0.9305555555555555</v>
      </c>
      <c r="F191" s="59" t="s">
        <v>6</v>
      </c>
      <c r="G191" s="59" t="s">
        <v>378</v>
      </c>
      <c r="H191" s="44" t="s">
        <v>23</v>
      </c>
      <c r="I191" s="44" t="s">
        <v>36</v>
      </c>
      <c r="J191" s="53" t="s">
        <v>9</v>
      </c>
      <c r="K191" s="54">
        <v>3000</v>
      </c>
      <c r="L191" s="37"/>
      <c r="M191" s="49">
        <v>1500</v>
      </c>
      <c r="N191" s="37"/>
      <c r="O191" s="49"/>
      <c r="P191" s="50"/>
      <c r="Q191" s="51">
        <f t="shared" si="24"/>
        <v>0</v>
      </c>
      <c r="R191" s="49">
        <f t="shared" si="25"/>
        <v>0</v>
      </c>
    </row>
    <row r="192" spans="1:18" ht="14.25">
      <c r="A192" s="36"/>
      <c r="B192" s="44" t="s">
        <v>243</v>
      </c>
      <c r="C192" s="60">
        <v>41690</v>
      </c>
      <c r="D192" s="67">
        <v>0.7916666666666666</v>
      </c>
      <c r="E192" s="67">
        <v>0.9652777777777778</v>
      </c>
      <c r="F192" s="59" t="s">
        <v>6</v>
      </c>
      <c r="G192" s="59" t="s">
        <v>369</v>
      </c>
      <c r="H192" s="44" t="s">
        <v>13</v>
      </c>
      <c r="I192" s="44" t="s">
        <v>35</v>
      </c>
      <c r="J192" s="53" t="s">
        <v>3</v>
      </c>
      <c r="K192" s="54">
        <v>20000</v>
      </c>
      <c r="L192" s="37"/>
      <c r="M192" s="49">
        <v>12000</v>
      </c>
      <c r="N192" s="37"/>
      <c r="O192" s="49">
        <v>6500</v>
      </c>
      <c r="P192" s="38">
        <v>0</v>
      </c>
      <c r="Q192" s="51">
        <f t="shared" si="24"/>
        <v>0</v>
      </c>
      <c r="R192" s="49">
        <f t="shared" si="25"/>
        <v>0</v>
      </c>
    </row>
    <row r="193" spans="1:18" ht="14.25">
      <c r="A193" s="36"/>
      <c r="B193" s="44" t="s">
        <v>250</v>
      </c>
      <c r="C193" s="60">
        <v>41690</v>
      </c>
      <c r="D193" s="67">
        <v>0.875</v>
      </c>
      <c r="E193" s="67">
        <v>0.9791666666666666</v>
      </c>
      <c r="F193" s="59" t="s">
        <v>6</v>
      </c>
      <c r="G193" s="59" t="s">
        <v>393</v>
      </c>
      <c r="H193" s="44" t="s">
        <v>5</v>
      </c>
      <c r="I193" s="44" t="s">
        <v>34</v>
      </c>
      <c r="J193" s="53" t="s">
        <v>3</v>
      </c>
      <c r="K193" s="54">
        <v>11000</v>
      </c>
      <c r="L193" s="37"/>
      <c r="M193" s="49">
        <v>6500</v>
      </c>
      <c r="N193" s="37"/>
      <c r="O193" s="49">
        <v>3500</v>
      </c>
      <c r="P193" s="38"/>
      <c r="Q193" s="51">
        <f t="shared" si="24"/>
        <v>0</v>
      </c>
      <c r="R193" s="49">
        <f t="shared" si="25"/>
        <v>0</v>
      </c>
    </row>
    <row r="194" spans="1:18" ht="14.25">
      <c r="A194" s="154" t="s">
        <v>273</v>
      </c>
      <c r="B194" s="154"/>
      <c r="C194" s="154"/>
      <c r="D194" s="154"/>
      <c r="E194" s="154"/>
      <c r="F194" s="154"/>
      <c r="G194" s="154"/>
      <c r="H194" s="154"/>
      <c r="I194" s="154"/>
      <c r="J194" s="154"/>
      <c r="K194" s="154"/>
      <c r="L194" s="154"/>
      <c r="M194" s="154"/>
      <c r="N194" s="154"/>
      <c r="O194" s="154"/>
      <c r="P194" s="154"/>
      <c r="Q194" s="154"/>
      <c r="R194" s="154"/>
    </row>
    <row r="195" spans="1:18" ht="14.25">
      <c r="A195" s="36"/>
      <c r="B195" s="44" t="s">
        <v>242</v>
      </c>
      <c r="C195" s="60">
        <v>41691</v>
      </c>
      <c r="D195" s="58">
        <v>0.4895833333333333</v>
      </c>
      <c r="E195" s="58">
        <v>0.6145833333333334</v>
      </c>
      <c r="F195" s="59" t="s">
        <v>6</v>
      </c>
      <c r="G195" s="59" t="s">
        <v>379</v>
      </c>
      <c r="H195" s="59" t="s">
        <v>23</v>
      </c>
      <c r="I195" s="59" t="s">
        <v>32</v>
      </c>
      <c r="J195" s="50" t="s">
        <v>9</v>
      </c>
      <c r="K195" s="54">
        <v>3000</v>
      </c>
      <c r="L195" s="37"/>
      <c r="M195" s="49">
        <v>1500</v>
      </c>
      <c r="N195" s="37"/>
      <c r="O195" s="49"/>
      <c r="P195" s="55"/>
      <c r="Q195" s="51">
        <f aca="true" t="shared" si="26" ref="Q195:Q203">SUM(P195,N195,L195)</f>
        <v>0</v>
      </c>
      <c r="R195" s="49">
        <f aca="true" t="shared" si="27" ref="R195:R203">SUM(K195*L195,M195*N195,O195*P195)</f>
        <v>0</v>
      </c>
    </row>
    <row r="196" spans="1:18" ht="14.25">
      <c r="A196" s="36"/>
      <c r="B196" s="44" t="s">
        <v>258</v>
      </c>
      <c r="C196" s="60">
        <v>41691</v>
      </c>
      <c r="D196" s="67">
        <v>0.5208333333333334</v>
      </c>
      <c r="E196" s="67">
        <v>0.6458333333333334</v>
      </c>
      <c r="F196" s="59" t="s">
        <v>6</v>
      </c>
      <c r="G196" s="59" t="s">
        <v>311</v>
      </c>
      <c r="H196" s="59" t="s">
        <v>31</v>
      </c>
      <c r="I196" s="59" t="s">
        <v>33</v>
      </c>
      <c r="J196" s="50" t="s">
        <v>3</v>
      </c>
      <c r="K196" s="54">
        <v>3000</v>
      </c>
      <c r="L196" s="37"/>
      <c r="M196" s="49">
        <v>1500</v>
      </c>
      <c r="N196" s="37"/>
      <c r="O196" s="49"/>
      <c r="P196" s="55"/>
      <c r="Q196" s="51">
        <f t="shared" si="26"/>
        <v>0</v>
      </c>
      <c r="R196" s="49">
        <f t="shared" si="27"/>
        <v>0</v>
      </c>
    </row>
    <row r="197" spans="1:18" ht="14.25">
      <c r="A197" s="36"/>
      <c r="B197" s="44" t="s">
        <v>250</v>
      </c>
      <c r="C197" s="45">
        <v>41691</v>
      </c>
      <c r="D197" s="67">
        <v>0.6666666666666666</v>
      </c>
      <c r="E197" s="67">
        <v>0.7708333333333334</v>
      </c>
      <c r="F197" s="44" t="s">
        <v>2</v>
      </c>
      <c r="G197" s="44" t="s">
        <v>394</v>
      </c>
      <c r="H197" s="44" t="s">
        <v>5</v>
      </c>
      <c r="I197" s="44" t="s">
        <v>28</v>
      </c>
      <c r="J197" s="53" t="s">
        <v>3</v>
      </c>
      <c r="K197" s="54">
        <v>19000</v>
      </c>
      <c r="L197" s="37"/>
      <c r="M197" s="49">
        <v>12000</v>
      </c>
      <c r="N197" s="37">
        <v>2</v>
      </c>
      <c r="O197" s="49">
        <v>7500</v>
      </c>
      <c r="P197" s="39"/>
      <c r="Q197" s="51">
        <f t="shared" si="26"/>
        <v>2</v>
      </c>
      <c r="R197" s="49">
        <f t="shared" si="27"/>
        <v>24000</v>
      </c>
    </row>
    <row r="198" spans="1:18" ht="14.25">
      <c r="A198" s="36"/>
      <c r="B198" s="44" t="s">
        <v>256</v>
      </c>
      <c r="C198" s="45">
        <v>41691</v>
      </c>
      <c r="D198" s="67">
        <v>0.6979166666666666</v>
      </c>
      <c r="E198" s="67">
        <v>0.8854166666666666</v>
      </c>
      <c r="F198" s="44" t="s">
        <v>6</v>
      </c>
      <c r="G198" s="44" t="s">
        <v>303</v>
      </c>
      <c r="H198" s="44" t="s">
        <v>20</v>
      </c>
      <c r="I198" s="44" t="s">
        <v>29</v>
      </c>
      <c r="J198" s="53" t="s">
        <v>9</v>
      </c>
      <c r="K198" s="54">
        <v>4500</v>
      </c>
      <c r="L198" s="37"/>
      <c r="M198" s="49">
        <v>2500</v>
      </c>
      <c r="N198" s="37">
        <v>2</v>
      </c>
      <c r="O198" s="49"/>
      <c r="P198" s="55"/>
      <c r="Q198" s="51">
        <f t="shared" si="26"/>
        <v>2</v>
      </c>
      <c r="R198" s="49">
        <f t="shared" si="27"/>
        <v>5000</v>
      </c>
    </row>
    <row r="199" spans="1:18" ht="14.25">
      <c r="A199" s="36"/>
      <c r="B199" s="44" t="s">
        <v>258</v>
      </c>
      <c r="C199" s="45">
        <v>41691</v>
      </c>
      <c r="D199" s="67">
        <v>0.7291666666666666</v>
      </c>
      <c r="E199" s="67">
        <v>0.8541666666666666</v>
      </c>
      <c r="F199" s="44" t="s">
        <v>6</v>
      </c>
      <c r="G199" s="44" t="s">
        <v>312</v>
      </c>
      <c r="H199" s="44" t="s">
        <v>31</v>
      </c>
      <c r="I199" s="44" t="s">
        <v>30</v>
      </c>
      <c r="J199" s="53" t="s">
        <v>3</v>
      </c>
      <c r="K199" s="54">
        <v>5000</v>
      </c>
      <c r="L199" s="37">
        <v>2</v>
      </c>
      <c r="M199" s="49">
        <v>2500</v>
      </c>
      <c r="N199" s="37"/>
      <c r="O199" s="49"/>
      <c r="P199" s="55"/>
      <c r="Q199" s="51">
        <f t="shared" si="26"/>
        <v>2</v>
      </c>
      <c r="R199" s="49">
        <f t="shared" si="27"/>
        <v>10000</v>
      </c>
    </row>
    <row r="200" spans="1:18" ht="57">
      <c r="A200" s="36"/>
      <c r="B200" s="44" t="s">
        <v>251</v>
      </c>
      <c r="C200" s="45">
        <v>41691</v>
      </c>
      <c r="D200" s="67">
        <v>0.7291666666666666</v>
      </c>
      <c r="E200" s="67">
        <v>0.8090277777777778</v>
      </c>
      <c r="F200" s="44" t="s">
        <v>2</v>
      </c>
      <c r="G200" s="52" t="s">
        <v>348</v>
      </c>
      <c r="H200" s="44" t="s">
        <v>18</v>
      </c>
      <c r="I200" s="44" t="s">
        <v>27</v>
      </c>
      <c r="J200" s="53" t="s">
        <v>3</v>
      </c>
      <c r="K200" s="54">
        <v>3500</v>
      </c>
      <c r="L200" s="37"/>
      <c r="M200" s="49">
        <v>1500</v>
      </c>
      <c r="N200" s="37"/>
      <c r="O200" s="49"/>
      <c r="P200" s="55"/>
      <c r="Q200" s="51">
        <f t="shared" si="26"/>
        <v>0</v>
      </c>
      <c r="R200" s="49">
        <f t="shared" si="27"/>
        <v>0</v>
      </c>
    </row>
    <row r="201" spans="1:18" ht="14.25">
      <c r="A201" s="36"/>
      <c r="B201" s="44" t="s">
        <v>252</v>
      </c>
      <c r="C201" s="45">
        <v>41691</v>
      </c>
      <c r="D201" s="67">
        <v>0.7708333333333334</v>
      </c>
      <c r="E201" s="67">
        <v>0.8541666666666666</v>
      </c>
      <c r="F201" s="44" t="s">
        <v>6</v>
      </c>
      <c r="G201" s="44" t="s">
        <v>287</v>
      </c>
      <c r="H201" s="44" t="s">
        <v>11</v>
      </c>
      <c r="I201" s="44" t="s">
        <v>26</v>
      </c>
      <c r="J201" s="53" t="s">
        <v>3</v>
      </c>
      <c r="K201" s="54">
        <v>6500</v>
      </c>
      <c r="L201" s="37"/>
      <c r="M201" s="49">
        <v>3500</v>
      </c>
      <c r="N201" s="37"/>
      <c r="O201" s="49">
        <v>1500</v>
      </c>
      <c r="P201" s="39"/>
      <c r="Q201" s="51">
        <f t="shared" si="26"/>
        <v>0</v>
      </c>
      <c r="R201" s="49">
        <f t="shared" si="27"/>
        <v>0</v>
      </c>
    </row>
    <row r="202" spans="1:18" ht="57">
      <c r="A202" s="36"/>
      <c r="B202" s="44" t="s">
        <v>259</v>
      </c>
      <c r="C202" s="45">
        <v>41691</v>
      </c>
      <c r="D202" s="67">
        <v>0.8541666666666666</v>
      </c>
      <c r="E202" s="67">
        <v>0.9861111111111112</v>
      </c>
      <c r="F202" s="44" t="s">
        <v>6</v>
      </c>
      <c r="G202" s="52" t="s">
        <v>401</v>
      </c>
      <c r="H202" s="44" t="s">
        <v>13</v>
      </c>
      <c r="I202" s="44" t="s">
        <v>25</v>
      </c>
      <c r="J202" s="53" t="s">
        <v>3</v>
      </c>
      <c r="K202" s="54">
        <v>6000</v>
      </c>
      <c r="L202" s="37"/>
      <c r="M202" s="49">
        <v>3000</v>
      </c>
      <c r="N202" s="37"/>
      <c r="O202" s="49">
        <v>1500</v>
      </c>
      <c r="P202" s="39"/>
      <c r="Q202" s="51">
        <f t="shared" si="26"/>
        <v>0</v>
      </c>
      <c r="R202" s="49">
        <f t="shared" si="27"/>
        <v>0</v>
      </c>
    </row>
    <row r="203" spans="1:18" ht="14.25">
      <c r="A203" s="36"/>
      <c r="B203" s="44" t="s">
        <v>250</v>
      </c>
      <c r="C203" s="45">
        <v>41691</v>
      </c>
      <c r="D203" s="67">
        <v>0.875</v>
      </c>
      <c r="E203" s="67">
        <v>0.9791666666666666</v>
      </c>
      <c r="F203" s="44" t="s">
        <v>2</v>
      </c>
      <c r="G203" s="44" t="s">
        <v>394</v>
      </c>
      <c r="H203" s="44" t="s">
        <v>5</v>
      </c>
      <c r="I203" s="44" t="s">
        <v>24</v>
      </c>
      <c r="J203" s="53" t="s">
        <v>3</v>
      </c>
      <c r="K203" s="54">
        <v>19000</v>
      </c>
      <c r="L203" s="37"/>
      <c r="M203" s="49">
        <v>12000</v>
      </c>
      <c r="N203" s="37">
        <v>4</v>
      </c>
      <c r="O203" s="49">
        <v>7500</v>
      </c>
      <c r="P203" s="39"/>
      <c r="Q203" s="51">
        <f t="shared" si="26"/>
        <v>4</v>
      </c>
      <c r="R203" s="49">
        <f t="shared" si="27"/>
        <v>48000</v>
      </c>
    </row>
    <row r="204" spans="1:18" ht="14.25">
      <c r="A204" s="154" t="s">
        <v>274</v>
      </c>
      <c r="B204" s="154"/>
      <c r="C204" s="154"/>
      <c r="D204" s="154"/>
      <c r="E204" s="154"/>
      <c r="F204" s="154"/>
      <c r="G204" s="154"/>
      <c r="H204" s="154"/>
      <c r="I204" s="154"/>
      <c r="J204" s="154"/>
      <c r="K204" s="154"/>
      <c r="L204" s="154"/>
      <c r="M204" s="154"/>
      <c r="N204" s="154"/>
      <c r="O204" s="154"/>
      <c r="P204" s="154"/>
      <c r="Q204" s="154"/>
      <c r="R204" s="154"/>
    </row>
    <row r="205" spans="1:18" ht="14.25">
      <c r="A205" s="36"/>
      <c r="B205" s="44" t="s">
        <v>241</v>
      </c>
      <c r="C205" s="45">
        <v>41692</v>
      </c>
      <c r="D205" s="58">
        <v>0.3854166666666667</v>
      </c>
      <c r="E205" s="58">
        <v>0.6284722222222222</v>
      </c>
      <c r="F205" s="44" t="s">
        <v>6</v>
      </c>
      <c r="G205" s="44" t="s">
        <v>358</v>
      </c>
      <c r="H205" s="44" t="s">
        <v>23</v>
      </c>
      <c r="I205" s="44" t="s">
        <v>22</v>
      </c>
      <c r="J205" s="53" t="s">
        <v>9</v>
      </c>
      <c r="K205" s="54">
        <v>4000</v>
      </c>
      <c r="L205" s="37">
        <v>2</v>
      </c>
      <c r="M205" s="49">
        <v>2000</v>
      </c>
      <c r="N205" s="37"/>
      <c r="O205" s="49"/>
      <c r="P205" s="55"/>
      <c r="Q205" s="51">
        <f aca="true" t="shared" si="28" ref="Q205:Q212">SUM(P205,N205,L205)</f>
        <v>2</v>
      </c>
      <c r="R205" s="49">
        <f aca="true" t="shared" si="29" ref="R205:R212">SUM(K205*L205,M205*N205,O205*P205)</f>
        <v>8000</v>
      </c>
    </row>
    <row r="206" spans="1:18" ht="14.25">
      <c r="A206" s="36"/>
      <c r="B206" s="44" t="s">
        <v>249</v>
      </c>
      <c r="C206" s="45">
        <v>41692</v>
      </c>
      <c r="D206" s="46">
        <v>0.5625</v>
      </c>
      <c r="E206" s="46">
        <v>0.6354166666666666</v>
      </c>
      <c r="F206" s="44" t="s">
        <v>6</v>
      </c>
      <c r="G206" s="44" t="s">
        <v>324</v>
      </c>
      <c r="H206" s="44" t="s">
        <v>11</v>
      </c>
      <c r="I206" s="44" t="s">
        <v>21</v>
      </c>
      <c r="J206" s="53" t="s">
        <v>9</v>
      </c>
      <c r="K206" s="54">
        <v>5000</v>
      </c>
      <c r="L206" s="37"/>
      <c r="M206" s="49">
        <v>2500</v>
      </c>
      <c r="N206" s="37"/>
      <c r="O206" s="49">
        <v>1200</v>
      </c>
      <c r="P206" s="39"/>
      <c r="Q206" s="51">
        <f t="shared" si="28"/>
        <v>0</v>
      </c>
      <c r="R206" s="49">
        <f t="shared" si="29"/>
        <v>0</v>
      </c>
    </row>
    <row r="207" spans="1:18" ht="14.25">
      <c r="A207" s="36"/>
      <c r="B207" s="44" t="s">
        <v>256</v>
      </c>
      <c r="C207" s="45">
        <v>41692</v>
      </c>
      <c r="D207" s="67">
        <v>0.6979166666666666</v>
      </c>
      <c r="E207" s="67">
        <v>0.8993055555555555</v>
      </c>
      <c r="F207" s="44" t="s">
        <v>6</v>
      </c>
      <c r="G207" s="44" t="s">
        <v>304</v>
      </c>
      <c r="H207" s="44" t="s">
        <v>20</v>
      </c>
      <c r="I207" s="44" t="s">
        <v>19</v>
      </c>
      <c r="J207" s="53" t="s">
        <v>9</v>
      </c>
      <c r="K207" s="54">
        <v>4500</v>
      </c>
      <c r="L207" s="37"/>
      <c r="M207" s="49">
        <v>2500</v>
      </c>
      <c r="N207" s="37">
        <v>2</v>
      </c>
      <c r="O207" s="49"/>
      <c r="P207" s="55"/>
      <c r="Q207" s="51">
        <f t="shared" si="28"/>
        <v>2</v>
      </c>
      <c r="R207" s="49">
        <f t="shared" si="29"/>
        <v>5000</v>
      </c>
    </row>
    <row r="208" spans="1:18" ht="14.25">
      <c r="A208" s="36"/>
      <c r="B208" s="44" t="s">
        <v>251</v>
      </c>
      <c r="C208" s="45">
        <v>41692</v>
      </c>
      <c r="D208" s="67">
        <v>0.7291666666666666</v>
      </c>
      <c r="E208" s="67">
        <v>0.8368055555555555</v>
      </c>
      <c r="F208" s="44" t="s">
        <v>6</v>
      </c>
      <c r="G208" s="44" t="s">
        <v>349</v>
      </c>
      <c r="H208" s="44" t="s">
        <v>18</v>
      </c>
      <c r="I208" s="44" t="s">
        <v>17</v>
      </c>
      <c r="J208" s="53" t="s">
        <v>3</v>
      </c>
      <c r="K208" s="54">
        <v>6500</v>
      </c>
      <c r="L208" s="37"/>
      <c r="M208" s="49">
        <v>3000</v>
      </c>
      <c r="N208" s="37"/>
      <c r="O208" s="49"/>
      <c r="P208" s="55"/>
      <c r="Q208" s="51">
        <f t="shared" si="28"/>
        <v>0</v>
      </c>
      <c r="R208" s="49">
        <f t="shared" si="29"/>
        <v>0</v>
      </c>
    </row>
    <row r="209" spans="1:18" ht="14.25">
      <c r="A209" s="36"/>
      <c r="B209" s="44" t="s">
        <v>252</v>
      </c>
      <c r="C209" s="45">
        <v>41692</v>
      </c>
      <c r="D209" s="67">
        <v>0.7708333333333334</v>
      </c>
      <c r="E209" s="67">
        <v>0.8611111111111112</v>
      </c>
      <c r="F209" s="44" t="s">
        <v>6</v>
      </c>
      <c r="G209" s="44" t="s">
        <v>288</v>
      </c>
      <c r="H209" s="44" t="s">
        <v>11</v>
      </c>
      <c r="I209" s="44" t="s">
        <v>16</v>
      </c>
      <c r="J209" s="53" t="s">
        <v>3</v>
      </c>
      <c r="K209" s="54">
        <v>6500</v>
      </c>
      <c r="L209" s="37"/>
      <c r="M209" s="49">
        <v>3500</v>
      </c>
      <c r="N209" s="37"/>
      <c r="O209" s="49">
        <v>1500</v>
      </c>
      <c r="P209" s="39">
        <v>5</v>
      </c>
      <c r="Q209" s="51">
        <f t="shared" si="28"/>
        <v>5</v>
      </c>
      <c r="R209" s="49">
        <f t="shared" si="29"/>
        <v>7500</v>
      </c>
    </row>
    <row r="210" spans="1:18" ht="14.25">
      <c r="A210" s="36"/>
      <c r="B210" s="44" t="s">
        <v>250</v>
      </c>
      <c r="C210" s="45">
        <v>41692</v>
      </c>
      <c r="D210" s="67">
        <v>0.7916666666666666</v>
      </c>
      <c r="E210" s="67">
        <v>0.8958333333333334</v>
      </c>
      <c r="F210" s="44" t="s">
        <v>6</v>
      </c>
      <c r="G210" s="44" t="s">
        <v>395</v>
      </c>
      <c r="H210" s="44" t="s">
        <v>5</v>
      </c>
      <c r="I210" s="44" t="s">
        <v>15</v>
      </c>
      <c r="J210" s="53" t="s">
        <v>3</v>
      </c>
      <c r="K210" s="54">
        <v>19000</v>
      </c>
      <c r="L210" s="37"/>
      <c r="M210" s="49">
        <v>12000</v>
      </c>
      <c r="N210" s="37">
        <v>4</v>
      </c>
      <c r="O210" s="49">
        <v>7500</v>
      </c>
      <c r="P210" s="39"/>
      <c r="Q210" s="51">
        <f t="shared" si="28"/>
        <v>4</v>
      </c>
      <c r="R210" s="49">
        <f t="shared" si="29"/>
        <v>48000</v>
      </c>
    </row>
    <row r="211" spans="1:18" ht="28.5">
      <c r="A211" s="36"/>
      <c r="B211" s="44" t="s">
        <v>268</v>
      </c>
      <c r="C211" s="45">
        <v>41692</v>
      </c>
      <c r="D211" s="67">
        <v>0.8541666666666666</v>
      </c>
      <c r="E211" s="67">
        <v>0.9583333333333334</v>
      </c>
      <c r="F211" s="44" t="s">
        <v>2</v>
      </c>
      <c r="G211" s="52" t="s">
        <v>293</v>
      </c>
      <c r="H211" s="44" t="s">
        <v>8</v>
      </c>
      <c r="I211" s="44" t="s">
        <v>14</v>
      </c>
      <c r="J211" s="53" t="s">
        <v>9</v>
      </c>
      <c r="K211" s="54">
        <v>2000</v>
      </c>
      <c r="L211" s="37"/>
      <c r="M211" s="49">
        <v>1000</v>
      </c>
      <c r="N211" s="37">
        <v>2</v>
      </c>
      <c r="O211" s="49"/>
      <c r="P211" s="55"/>
      <c r="Q211" s="51">
        <f t="shared" si="28"/>
        <v>2</v>
      </c>
      <c r="R211" s="49">
        <f t="shared" si="29"/>
        <v>2000</v>
      </c>
    </row>
    <row r="212" spans="1:18" ht="14.25">
      <c r="A212" s="36"/>
      <c r="B212" s="44" t="s">
        <v>243</v>
      </c>
      <c r="C212" s="45">
        <v>41692</v>
      </c>
      <c r="D212" s="46">
        <v>0.8541666666666666</v>
      </c>
      <c r="E212" s="46">
        <v>0.9583333333333334</v>
      </c>
      <c r="F212" s="44" t="s">
        <v>2</v>
      </c>
      <c r="G212" s="44" t="s">
        <v>370</v>
      </c>
      <c r="H212" s="44" t="s">
        <v>13</v>
      </c>
      <c r="I212" s="44" t="s">
        <v>12</v>
      </c>
      <c r="J212" s="53" t="s">
        <v>3</v>
      </c>
      <c r="K212" s="54">
        <v>23000</v>
      </c>
      <c r="L212" s="37"/>
      <c r="M212" s="49">
        <v>14000</v>
      </c>
      <c r="N212" s="37">
        <v>2</v>
      </c>
      <c r="O212" s="49">
        <v>8000</v>
      </c>
      <c r="P212" s="39"/>
      <c r="Q212" s="51">
        <f t="shared" si="28"/>
        <v>2</v>
      </c>
      <c r="R212" s="49">
        <f t="shared" si="29"/>
        <v>28000</v>
      </c>
    </row>
    <row r="213" spans="1:18" ht="14.25">
      <c r="A213" s="154" t="s">
        <v>275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</row>
    <row r="214" spans="1:18" ht="14.25">
      <c r="A214" s="36"/>
      <c r="B214" s="44" t="s">
        <v>249</v>
      </c>
      <c r="C214" s="45">
        <v>41693</v>
      </c>
      <c r="D214" s="58">
        <v>0.4583333333333333</v>
      </c>
      <c r="E214" s="58">
        <v>0.5729166666666666</v>
      </c>
      <c r="F214" s="44" t="s">
        <v>6</v>
      </c>
      <c r="G214" s="44" t="s">
        <v>325</v>
      </c>
      <c r="H214" s="44" t="s">
        <v>11</v>
      </c>
      <c r="I214" s="44" t="s">
        <v>10</v>
      </c>
      <c r="J214" s="53" t="s">
        <v>9</v>
      </c>
      <c r="K214" s="54">
        <v>5000</v>
      </c>
      <c r="L214" s="37">
        <v>8</v>
      </c>
      <c r="M214" s="49">
        <v>2500</v>
      </c>
      <c r="N214" s="37"/>
      <c r="O214" s="49">
        <v>1200</v>
      </c>
      <c r="P214" s="39"/>
      <c r="Q214" s="51">
        <f>SUM(P214,N214,L214)</f>
        <v>8</v>
      </c>
      <c r="R214" s="49">
        <f>SUM(K214*L214,M214*N214,O214*P214)</f>
        <v>40000</v>
      </c>
    </row>
    <row r="215" spans="1:18" ht="14.25">
      <c r="A215" s="36"/>
      <c r="B215" s="44" t="s">
        <v>268</v>
      </c>
      <c r="C215" s="45">
        <v>41693</v>
      </c>
      <c r="D215" s="58">
        <v>0.5625</v>
      </c>
      <c r="E215" s="58">
        <v>0.65625</v>
      </c>
      <c r="F215" s="44" t="s">
        <v>6</v>
      </c>
      <c r="G215" s="44" t="s">
        <v>294</v>
      </c>
      <c r="H215" s="44" t="s">
        <v>8</v>
      </c>
      <c r="I215" s="44" t="s">
        <v>7</v>
      </c>
      <c r="J215" s="53" t="s">
        <v>3</v>
      </c>
      <c r="K215" s="54">
        <v>3000</v>
      </c>
      <c r="L215" s="37"/>
      <c r="M215" s="49">
        <v>1500</v>
      </c>
      <c r="N215" s="37">
        <v>2</v>
      </c>
      <c r="O215" s="49"/>
      <c r="P215" s="55"/>
      <c r="Q215" s="51">
        <f>SUM(P215,N215,L215)</f>
        <v>2</v>
      </c>
      <c r="R215" s="49">
        <f>SUM(K215*L215,M215*N215,O215*P215)</f>
        <v>3000</v>
      </c>
    </row>
    <row r="216" spans="1:18" ht="14.25">
      <c r="A216" s="36"/>
      <c r="B216" s="44" t="s">
        <v>250</v>
      </c>
      <c r="C216" s="45">
        <v>41693</v>
      </c>
      <c r="D216" s="46">
        <v>0.6666666666666666</v>
      </c>
      <c r="E216" s="46">
        <v>0.7708333333333334</v>
      </c>
      <c r="F216" s="44" t="s">
        <v>6</v>
      </c>
      <c r="G216" s="44" t="s">
        <v>396</v>
      </c>
      <c r="H216" s="44" t="s">
        <v>5</v>
      </c>
      <c r="I216" s="44" t="s">
        <v>4</v>
      </c>
      <c r="J216" s="53" t="s">
        <v>3</v>
      </c>
      <c r="K216" s="54">
        <v>34000</v>
      </c>
      <c r="L216" s="37"/>
      <c r="M216" s="49">
        <v>24000</v>
      </c>
      <c r="N216" s="37"/>
      <c r="O216" s="49">
        <v>18000</v>
      </c>
      <c r="P216" s="39"/>
      <c r="Q216" s="51">
        <f>SUM(P216,N216,L216)</f>
        <v>0</v>
      </c>
      <c r="R216" s="49">
        <f>SUM(K216*L216,M216*N216,O216*P216)</f>
        <v>0</v>
      </c>
    </row>
    <row r="217" spans="1:18" ht="14.25">
      <c r="A217" s="36"/>
      <c r="B217" s="44" t="s">
        <v>276</v>
      </c>
      <c r="C217" s="45">
        <v>41693</v>
      </c>
      <c r="D217" s="58">
        <v>0.8333333333333334</v>
      </c>
      <c r="E217" s="58">
        <v>0.9375</v>
      </c>
      <c r="F217" s="44" t="s">
        <v>2</v>
      </c>
      <c r="G217" s="44" t="s">
        <v>276</v>
      </c>
      <c r="H217" s="44" t="s">
        <v>1</v>
      </c>
      <c r="I217" s="44" t="s">
        <v>0</v>
      </c>
      <c r="J217" s="53"/>
      <c r="K217" s="54">
        <v>37000</v>
      </c>
      <c r="L217" s="37"/>
      <c r="M217" s="49">
        <v>20000</v>
      </c>
      <c r="N217" s="37">
        <v>18</v>
      </c>
      <c r="O217" s="49">
        <v>12000</v>
      </c>
      <c r="P217" s="39"/>
      <c r="Q217" s="51">
        <f>SUM(P217,N217,L217)</f>
        <v>18</v>
      </c>
      <c r="R217" s="49">
        <f>SUM(K217*L217,M217*N217,O217*P217)</f>
        <v>360000</v>
      </c>
    </row>
    <row r="219" spans="1:18" ht="14.25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56">
        <f>SUM(L214:L217,L205:L212,L195:L203,L186:L193,L172:L184,L159:L170,L147:L157,L130:L145,L114:L128,L99:L112,L81:L97,L67:L79,L53:L65,L41:L51,L30:L39,L19:L28,L17,L13:L15)</f>
        <v>52</v>
      </c>
      <c r="M219" s="57"/>
      <c r="N219" s="56">
        <f>SUM(N214:N217,N205:N212,N195:N203,N186:N193,N172:N184,N159:N170,N147:N157,N130:N145,N114:N128,N99:N112,N81:N97,N67:N79,N53:N65,N41:N51,N30:N39,N19:N28,N17,N13:N15)</f>
        <v>161</v>
      </c>
      <c r="O219" s="57"/>
      <c r="P219" s="56">
        <f>SUM(P214:P217,P205:P212,P195:P203,P186:P193,P172:P184,P159:P170,P147:P157,P130:P145,P114:P128,P99:P112,P81:P97,P67:P79,P53:P65,P41:P51,P30:P39,P19:P28,P17,P13:P15)</f>
        <v>54</v>
      </c>
      <c r="Q219" s="56">
        <f>SUM(Q214:Q217,Q205:Q212,Q195:Q203,Q186:Q193,Q172:Q184,Q159:Q170,Q147:Q157,Q130:Q145,Q114:Q128,Q99:Q112,Q81:Q97,Q67:Q79,Q53:Q65,Q41:Q51,Q30:Q39,Q19:Q28,Q17,Q13:Q15)</f>
        <v>267</v>
      </c>
      <c r="R219" s="49">
        <f>SUM(R214:R217,R205:R212,R195:R203,R186:R193,R172:R184,R159:R170,R147:R157,R130:R145,R114:R128,R99:R112,R81:R97,R67:R79,R53:R65,R41:R51,R30:R39,R19:R28,R17,R13:R15)</f>
        <v>1692700</v>
      </c>
    </row>
    <row r="220" spans="4:5" ht="14.25">
      <c r="D220" s="8"/>
      <c r="E220" s="7"/>
    </row>
  </sheetData>
  <sheetProtection password="C72B" sheet="1" objects="1" scenarios="1"/>
  <protectedRanges>
    <protectedRange sqref="L13:L15 L17 L205:L212 L214:L217 L149:L159 L53:L65 L19:L28 L30:L39 L41:L51 L67:L79 L81:L97 L116:L130 L132:L147 L161:L170 L99:L114 L172:L184 L186:L193 L195:L203" name="PL A"/>
    <protectedRange sqref="H5:I7" name="Client Details"/>
  </protectedRanges>
  <mergeCells count="22">
    <mergeCell ref="A40:R40"/>
    <mergeCell ref="A2:R2"/>
    <mergeCell ref="H5:I5"/>
    <mergeCell ref="H6:I6"/>
    <mergeCell ref="H7:I7"/>
    <mergeCell ref="A12:R12"/>
    <mergeCell ref="A52:R52"/>
    <mergeCell ref="A16:R16"/>
    <mergeCell ref="A18:R18"/>
    <mergeCell ref="A213:R213"/>
    <mergeCell ref="A98:R98"/>
    <mergeCell ref="A113:R113"/>
    <mergeCell ref="A129:R129"/>
    <mergeCell ref="A146:R146"/>
    <mergeCell ref="A158:R158"/>
    <mergeCell ref="A171:R171"/>
    <mergeCell ref="A185:R185"/>
    <mergeCell ref="A194:R194"/>
    <mergeCell ref="A29:R29"/>
    <mergeCell ref="A80:R80"/>
    <mergeCell ref="A204:R204"/>
    <mergeCell ref="A66:R6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9933"/>
  </sheetPr>
  <dimension ref="A2:R76"/>
  <sheetViews>
    <sheetView zoomScale="80" zoomScaleNormal="80" zoomScalePageLayoutView="0" workbookViewId="0" topLeftCell="D64">
      <selection activeCell="P73" sqref="P73"/>
    </sheetView>
  </sheetViews>
  <sheetFormatPr defaultColWidth="11.421875" defaultRowHeight="15"/>
  <cols>
    <col min="1" max="1" width="4.00390625" style="75" customWidth="1"/>
    <col min="2" max="2" width="21.8515625" style="75" customWidth="1"/>
    <col min="3" max="3" width="11.7109375" style="75" bestFit="1" customWidth="1"/>
    <col min="4" max="5" width="6.8515625" style="75" bestFit="1" customWidth="1"/>
    <col min="6" max="6" width="7.7109375" style="75" bestFit="1" customWidth="1"/>
    <col min="7" max="7" width="36.00390625" style="75" customWidth="1"/>
    <col min="8" max="8" width="32.7109375" style="75" customWidth="1"/>
    <col min="9" max="9" width="12.28125" style="75" bestFit="1" customWidth="1"/>
    <col min="10" max="10" width="9.8515625" style="75" bestFit="1" customWidth="1"/>
    <col min="11" max="11" width="13.421875" style="77" bestFit="1" customWidth="1"/>
    <col min="12" max="12" width="9.8515625" style="75" bestFit="1" customWidth="1"/>
    <col min="13" max="13" width="13.421875" style="77" bestFit="1" customWidth="1"/>
    <col min="14" max="14" width="9.8515625" style="75" bestFit="1" customWidth="1"/>
    <col min="15" max="15" width="13.28125" style="77" bestFit="1" customWidth="1"/>
    <col min="16" max="16" width="9.8515625" style="75" bestFit="1" customWidth="1"/>
    <col min="17" max="17" width="12.28125" style="75" bestFit="1" customWidth="1"/>
    <col min="18" max="18" width="21.28125" style="75" bestFit="1" customWidth="1"/>
    <col min="19" max="16384" width="11.421875" style="75" customWidth="1"/>
  </cols>
  <sheetData>
    <row r="1" ht="15"/>
    <row r="2" spans="1:18" ht="96" customHeight="1">
      <c r="A2" s="159" t="s">
        <v>519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ht="15"/>
    <row r="5" spans="7:9" ht="17.25">
      <c r="G5" s="76" t="s">
        <v>210</v>
      </c>
      <c r="H5" s="161"/>
      <c r="I5" s="161"/>
    </row>
    <row r="6" spans="7:9" ht="17.25">
      <c r="G6" s="76" t="s">
        <v>211</v>
      </c>
      <c r="H6" s="161"/>
      <c r="I6" s="161"/>
    </row>
    <row r="7" spans="7:9" ht="17.25">
      <c r="G7" s="76" t="s">
        <v>212</v>
      </c>
      <c r="H7" s="161"/>
      <c r="I7" s="161"/>
    </row>
    <row r="8" spans="7:15" ht="14.25">
      <c r="G8" s="78"/>
      <c r="H8" s="79"/>
      <c r="I8" s="79"/>
      <c r="N8" s="80"/>
      <c r="O8" s="81"/>
    </row>
    <row r="10" spans="2:18" s="82" customFormat="1" ht="27">
      <c r="B10" s="108" t="s">
        <v>455</v>
      </c>
      <c r="C10" s="108" t="s">
        <v>456</v>
      </c>
      <c r="D10" s="109" t="s">
        <v>209</v>
      </c>
      <c r="E10" s="109" t="s">
        <v>208</v>
      </c>
      <c r="F10" s="108" t="s">
        <v>207</v>
      </c>
      <c r="G10" s="108" t="s">
        <v>457</v>
      </c>
      <c r="H10" s="108" t="s">
        <v>458</v>
      </c>
      <c r="I10" s="109" t="s">
        <v>206</v>
      </c>
      <c r="J10" s="109" t="s">
        <v>459</v>
      </c>
      <c r="K10" s="110" t="s">
        <v>204</v>
      </c>
      <c r="L10" s="109" t="s">
        <v>459</v>
      </c>
      <c r="M10" s="110" t="s">
        <v>203</v>
      </c>
      <c r="N10" s="109" t="s">
        <v>459</v>
      </c>
      <c r="O10" s="110" t="s">
        <v>202</v>
      </c>
      <c r="P10" s="109" t="s">
        <v>459</v>
      </c>
      <c r="Q10" s="109" t="s">
        <v>237</v>
      </c>
      <c r="R10" s="109" t="s">
        <v>460</v>
      </c>
    </row>
    <row r="11" spans="2:18" s="82" customFormat="1" ht="13.5">
      <c r="B11" s="83"/>
      <c r="C11" s="83"/>
      <c r="D11" s="84"/>
      <c r="E11" s="84"/>
      <c r="F11" s="83"/>
      <c r="G11" s="83"/>
      <c r="H11" s="83"/>
      <c r="I11" s="84"/>
      <c r="J11" s="83"/>
      <c r="K11" s="85"/>
      <c r="L11" s="83"/>
      <c r="M11" s="85"/>
      <c r="N11" s="83"/>
      <c r="O11" s="85"/>
      <c r="P11" s="83"/>
      <c r="Q11" s="84"/>
      <c r="R11" s="84"/>
    </row>
    <row r="12" spans="1:18" ht="14.25">
      <c r="A12" s="158" t="s">
        <v>494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2:18" ht="14.25">
      <c r="B13" s="86" t="s">
        <v>461</v>
      </c>
      <c r="C13" s="87">
        <v>41705</v>
      </c>
      <c r="D13" s="88">
        <v>0.8333333333333334</v>
      </c>
      <c r="E13" s="88">
        <v>0.9583333333333334</v>
      </c>
      <c r="F13" s="86" t="s">
        <v>2</v>
      </c>
      <c r="G13" s="86" t="s">
        <v>461</v>
      </c>
      <c r="H13" s="86" t="s">
        <v>489</v>
      </c>
      <c r="I13" s="86" t="s">
        <v>403</v>
      </c>
      <c r="J13" s="89"/>
      <c r="K13" s="90">
        <v>5000</v>
      </c>
      <c r="L13" s="91"/>
      <c r="M13" s="92">
        <v>3000</v>
      </c>
      <c r="N13" s="91">
        <v>6</v>
      </c>
      <c r="O13" s="92">
        <v>1500</v>
      </c>
      <c r="P13" s="93">
        <v>4</v>
      </c>
      <c r="Q13" s="94">
        <f>L13+N13+P13</f>
        <v>10</v>
      </c>
      <c r="R13" s="92">
        <f>L13*K13+N13*M13+P13*O13</f>
        <v>24000</v>
      </c>
    </row>
    <row r="14" spans="1:18" ht="14.25">
      <c r="A14" s="158" t="s">
        <v>495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2:18" ht="14.25">
      <c r="B15" s="86" t="s">
        <v>463</v>
      </c>
      <c r="C15" s="87">
        <v>41706</v>
      </c>
      <c r="D15" s="88">
        <v>0.3958333333333333</v>
      </c>
      <c r="E15" s="88">
        <v>0.4791666666666667</v>
      </c>
      <c r="F15" s="86" t="s">
        <v>2</v>
      </c>
      <c r="G15" s="86" t="s">
        <v>465</v>
      </c>
      <c r="H15" s="86" t="s">
        <v>492</v>
      </c>
      <c r="I15" s="86" t="s">
        <v>404</v>
      </c>
      <c r="J15" s="95" t="s">
        <v>9</v>
      </c>
      <c r="K15" s="90">
        <v>500</v>
      </c>
      <c r="L15" s="91"/>
      <c r="M15" s="92">
        <v>350</v>
      </c>
      <c r="N15" s="91">
        <v>4</v>
      </c>
      <c r="O15" s="92"/>
      <c r="P15" s="96"/>
      <c r="Q15" s="94"/>
      <c r="R15" s="92">
        <f aca="true" t="shared" si="0" ref="R15:R22">L15*K15+N15*M15+P15*O15</f>
        <v>1400</v>
      </c>
    </row>
    <row r="16" spans="2:18" ht="42.75">
      <c r="B16" s="86" t="s">
        <v>462</v>
      </c>
      <c r="C16" s="87">
        <v>41706</v>
      </c>
      <c r="D16" s="88">
        <v>0.3958333333333333</v>
      </c>
      <c r="E16" s="88">
        <v>0.5208333333333334</v>
      </c>
      <c r="F16" s="86" t="s">
        <v>2</v>
      </c>
      <c r="G16" s="97" t="s">
        <v>504</v>
      </c>
      <c r="H16" s="86" t="s">
        <v>493</v>
      </c>
      <c r="I16" s="86" t="s">
        <v>405</v>
      </c>
      <c r="J16" s="95" t="s">
        <v>9</v>
      </c>
      <c r="K16" s="90">
        <v>400</v>
      </c>
      <c r="L16" s="91"/>
      <c r="M16" s="92"/>
      <c r="N16" s="98"/>
      <c r="O16" s="92"/>
      <c r="P16" s="96"/>
      <c r="Q16" s="94">
        <f>L16+N16+P16</f>
        <v>0</v>
      </c>
      <c r="R16" s="92">
        <f t="shared" si="0"/>
        <v>0</v>
      </c>
    </row>
    <row r="17" spans="2:18" ht="28.5">
      <c r="B17" s="86" t="s">
        <v>252</v>
      </c>
      <c r="C17" s="87">
        <v>41706</v>
      </c>
      <c r="D17" s="88">
        <v>0.4166666666666667</v>
      </c>
      <c r="E17" s="88">
        <v>0.5520833333333334</v>
      </c>
      <c r="F17" s="86" t="s">
        <v>6</v>
      </c>
      <c r="G17" s="97" t="s">
        <v>466</v>
      </c>
      <c r="H17" s="97" t="s">
        <v>490</v>
      </c>
      <c r="I17" s="86" t="s">
        <v>406</v>
      </c>
      <c r="J17" s="95" t="s">
        <v>9</v>
      </c>
      <c r="K17" s="90">
        <v>400</v>
      </c>
      <c r="L17" s="91"/>
      <c r="M17" s="92">
        <v>400</v>
      </c>
      <c r="N17" s="91">
        <v>8</v>
      </c>
      <c r="O17" s="92">
        <v>400</v>
      </c>
      <c r="P17" s="93"/>
      <c r="Q17" s="94"/>
      <c r="R17" s="92">
        <f>L17*K17+N17*M17+P17*O17</f>
        <v>3200</v>
      </c>
    </row>
    <row r="18" spans="2:18" ht="14.25">
      <c r="B18" s="86" t="s">
        <v>256</v>
      </c>
      <c r="C18" s="87">
        <v>41706</v>
      </c>
      <c r="D18" s="88">
        <v>0.4375</v>
      </c>
      <c r="E18" s="88">
        <v>0.6041666666666666</v>
      </c>
      <c r="F18" s="86" t="s">
        <v>6</v>
      </c>
      <c r="G18" s="86" t="s">
        <v>467</v>
      </c>
      <c r="H18" s="86" t="s">
        <v>491</v>
      </c>
      <c r="I18" s="86" t="s">
        <v>407</v>
      </c>
      <c r="J18" s="95" t="s">
        <v>9</v>
      </c>
      <c r="K18" s="90">
        <v>400</v>
      </c>
      <c r="L18" s="91"/>
      <c r="M18" s="92">
        <v>400</v>
      </c>
      <c r="N18" s="91">
        <v>2</v>
      </c>
      <c r="O18" s="92"/>
      <c r="P18" s="96"/>
      <c r="Q18" s="94">
        <f>L18+N18+P18</f>
        <v>2</v>
      </c>
      <c r="R18" s="92">
        <f t="shared" si="0"/>
        <v>800</v>
      </c>
    </row>
    <row r="19" spans="2:18" ht="14.25">
      <c r="B19" s="86" t="s">
        <v>463</v>
      </c>
      <c r="C19" s="87">
        <v>41706</v>
      </c>
      <c r="D19" s="88">
        <v>0.5416666666666666</v>
      </c>
      <c r="E19" s="88">
        <v>0.625</v>
      </c>
      <c r="F19" s="86" t="s">
        <v>2</v>
      </c>
      <c r="G19" s="86" t="s">
        <v>465</v>
      </c>
      <c r="H19" s="86" t="s">
        <v>492</v>
      </c>
      <c r="I19" s="86" t="s">
        <v>408</v>
      </c>
      <c r="J19" s="95" t="s">
        <v>9</v>
      </c>
      <c r="K19" s="90">
        <v>500</v>
      </c>
      <c r="L19" s="91"/>
      <c r="M19" s="92">
        <v>350</v>
      </c>
      <c r="N19" s="91"/>
      <c r="O19" s="92"/>
      <c r="P19" s="96"/>
      <c r="Q19" s="94">
        <f>L19+N19+P19</f>
        <v>0</v>
      </c>
      <c r="R19" s="92">
        <f>L19*K19+N19*M19+P19*O19</f>
        <v>0</v>
      </c>
    </row>
    <row r="20" spans="2:18" ht="42.75">
      <c r="B20" s="86" t="s">
        <v>462</v>
      </c>
      <c r="C20" s="87">
        <v>41706</v>
      </c>
      <c r="D20" s="88">
        <v>0.6458333333333334</v>
      </c>
      <c r="E20" s="88">
        <v>0.7708333333333334</v>
      </c>
      <c r="F20" s="86" t="s">
        <v>2</v>
      </c>
      <c r="G20" s="97" t="s">
        <v>506</v>
      </c>
      <c r="H20" s="86" t="s">
        <v>493</v>
      </c>
      <c r="I20" s="86" t="s">
        <v>409</v>
      </c>
      <c r="J20" s="95" t="s">
        <v>9</v>
      </c>
      <c r="K20" s="90">
        <v>400</v>
      </c>
      <c r="L20" s="91"/>
      <c r="M20" s="92"/>
      <c r="N20" s="98"/>
      <c r="O20" s="92"/>
      <c r="P20" s="96"/>
      <c r="Q20" s="94">
        <f>L20+N20+P20</f>
        <v>0</v>
      </c>
      <c r="R20" s="92">
        <f t="shared" si="0"/>
        <v>0</v>
      </c>
    </row>
    <row r="21" spans="2:18" ht="14.25">
      <c r="B21" s="86" t="s">
        <v>463</v>
      </c>
      <c r="C21" s="87">
        <v>41706</v>
      </c>
      <c r="D21" s="88">
        <v>0.6875</v>
      </c>
      <c r="E21" s="88">
        <v>0.7708333333333334</v>
      </c>
      <c r="F21" s="86" t="s">
        <v>2</v>
      </c>
      <c r="G21" s="86" t="s">
        <v>465</v>
      </c>
      <c r="H21" s="86" t="s">
        <v>492</v>
      </c>
      <c r="I21" s="86" t="s">
        <v>410</v>
      </c>
      <c r="J21" s="95" t="s">
        <v>9</v>
      </c>
      <c r="K21" s="90">
        <v>500</v>
      </c>
      <c r="L21" s="91"/>
      <c r="M21" s="92">
        <v>350</v>
      </c>
      <c r="N21" s="91">
        <v>2</v>
      </c>
      <c r="O21" s="92"/>
      <c r="P21" s="96"/>
      <c r="Q21" s="94">
        <f>L21+N21+P21</f>
        <v>2</v>
      </c>
      <c r="R21" s="92">
        <f t="shared" si="0"/>
        <v>700</v>
      </c>
    </row>
    <row r="22" spans="2:18" ht="14.25">
      <c r="B22" s="86" t="s">
        <v>463</v>
      </c>
      <c r="C22" s="87">
        <v>41706</v>
      </c>
      <c r="D22" s="88">
        <v>0.8333333333333334</v>
      </c>
      <c r="E22" s="88">
        <v>0.9166666666666666</v>
      </c>
      <c r="F22" s="86" t="s">
        <v>2</v>
      </c>
      <c r="G22" s="86" t="s">
        <v>465</v>
      </c>
      <c r="H22" s="86" t="s">
        <v>492</v>
      </c>
      <c r="I22" s="86" t="s">
        <v>411</v>
      </c>
      <c r="J22" s="95" t="s">
        <v>9</v>
      </c>
      <c r="K22" s="90">
        <v>500</v>
      </c>
      <c r="L22" s="91"/>
      <c r="M22" s="92">
        <v>350</v>
      </c>
      <c r="N22" s="91">
        <v>2</v>
      </c>
      <c r="O22" s="92"/>
      <c r="P22" s="96"/>
      <c r="Q22" s="94">
        <f>L22+N22+P22</f>
        <v>2</v>
      </c>
      <c r="R22" s="92">
        <f t="shared" si="0"/>
        <v>700</v>
      </c>
    </row>
    <row r="23" spans="1:18" ht="14.25">
      <c r="A23" s="158" t="s">
        <v>496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</row>
    <row r="24" spans="2:18" ht="14.25">
      <c r="B24" s="86" t="s">
        <v>256</v>
      </c>
      <c r="C24" s="87">
        <v>41707</v>
      </c>
      <c r="D24" s="88">
        <v>0.3958333333333333</v>
      </c>
      <c r="E24" s="88">
        <v>0.6458333333333334</v>
      </c>
      <c r="F24" s="86" t="s">
        <v>6</v>
      </c>
      <c r="G24" s="86" t="s">
        <v>469</v>
      </c>
      <c r="H24" s="86" t="s">
        <v>491</v>
      </c>
      <c r="I24" s="86" t="s">
        <v>412</v>
      </c>
      <c r="J24" s="99" t="s">
        <v>9</v>
      </c>
      <c r="K24" s="90">
        <v>400</v>
      </c>
      <c r="L24" s="91">
        <v>5</v>
      </c>
      <c r="M24" s="92">
        <v>400</v>
      </c>
      <c r="N24" s="91"/>
      <c r="O24" s="92"/>
      <c r="P24" s="96"/>
      <c r="Q24" s="94">
        <f aca="true" t="shared" si="1" ref="Q24:Q31">L24+N24+P24</f>
        <v>5</v>
      </c>
      <c r="R24" s="92">
        <f>L24*K24+N24*M24+P24*O24</f>
        <v>2000</v>
      </c>
    </row>
    <row r="25" spans="2:18" ht="14.25">
      <c r="B25" s="86" t="s">
        <v>463</v>
      </c>
      <c r="C25" s="87">
        <v>41707</v>
      </c>
      <c r="D25" s="88">
        <v>0.3958333333333333</v>
      </c>
      <c r="E25" s="88">
        <v>0.4791666666666667</v>
      </c>
      <c r="F25" s="86" t="s">
        <v>2</v>
      </c>
      <c r="G25" s="86" t="s">
        <v>465</v>
      </c>
      <c r="H25" s="86" t="s">
        <v>492</v>
      </c>
      <c r="I25" s="86" t="s">
        <v>413</v>
      </c>
      <c r="J25" s="89" t="s">
        <v>9</v>
      </c>
      <c r="K25" s="90">
        <v>500</v>
      </c>
      <c r="L25" s="91"/>
      <c r="M25" s="92">
        <v>350</v>
      </c>
      <c r="N25" s="91"/>
      <c r="O25" s="92"/>
      <c r="P25" s="96"/>
      <c r="Q25" s="94">
        <f t="shared" si="1"/>
        <v>0</v>
      </c>
      <c r="R25" s="92">
        <f aca="true" t="shared" si="2" ref="R25:R31">L25*K25+N25*M25+P25*O25</f>
        <v>0</v>
      </c>
    </row>
    <row r="26" spans="2:18" ht="42.75">
      <c r="B26" s="86" t="s">
        <v>462</v>
      </c>
      <c r="C26" s="87">
        <v>41707</v>
      </c>
      <c r="D26" s="88">
        <v>0.3958333333333333</v>
      </c>
      <c r="E26" s="88">
        <v>0.5208333333333334</v>
      </c>
      <c r="F26" s="86" t="s">
        <v>2</v>
      </c>
      <c r="G26" s="97" t="s">
        <v>505</v>
      </c>
      <c r="H26" s="86" t="s">
        <v>493</v>
      </c>
      <c r="I26" s="86" t="s">
        <v>414</v>
      </c>
      <c r="J26" s="89" t="s">
        <v>9</v>
      </c>
      <c r="K26" s="90">
        <v>400</v>
      </c>
      <c r="L26" s="91">
        <v>2</v>
      </c>
      <c r="M26" s="92"/>
      <c r="N26" s="98"/>
      <c r="O26" s="92"/>
      <c r="P26" s="96"/>
      <c r="Q26" s="94">
        <f t="shared" si="1"/>
        <v>2</v>
      </c>
      <c r="R26" s="92">
        <f t="shared" si="2"/>
        <v>800</v>
      </c>
    </row>
    <row r="27" spans="2:18" ht="28.5">
      <c r="B27" s="86" t="s">
        <v>249</v>
      </c>
      <c r="C27" s="87">
        <v>41707</v>
      </c>
      <c r="D27" s="88">
        <v>0.4166666666666667</v>
      </c>
      <c r="E27" s="88">
        <v>0.59375</v>
      </c>
      <c r="F27" s="86" t="s">
        <v>6</v>
      </c>
      <c r="G27" s="97" t="s">
        <v>468</v>
      </c>
      <c r="H27" s="97" t="s">
        <v>490</v>
      </c>
      <c r="I27" s="86" t="s">
        <v>415</v>
      </c>
      <c r="J27" s="89" t="s">
        <v>9</v>
      </c>
      <c r="K27" s="90">
        <v>400</v>
      </c>
      <c r="L27" s="91">
        <v>6</v>
      </c>
      <c r="M27" s="92">
        <v>400</v>
      </c>
      <c r="N27" s="91"/>
      <c r="O27" s="92">
        <v>400</v>
      </c>
      <c r="P27" s="93"/>
      <c r="Q27" s="94">
        <f t="shared" si="1"/>
        <v>6</v>
      </c>
      <c r="R27" s="92">
        <f>L27*K27+N27*M27+P27*O27</f>
        <v>2400</v>
      </c>
    </row>
    <row r="28" spans="2:18" ht="14.25">
      <c r="B28" s="86" t="s">
        <v>463</v>
      </c>
      <c r="C28" s="87">
        <v>41707</v>
      </c>
      <c r="D28" s="88">
        <v>0.5416666666666666</v>
      </c>
      <c r="E28" s="88">
        <v>0.625</v>
      </c>
      <c r="F28" s="86" t="s">
        <v>2</v>
      </c>
      <c r="G28" s="86" t="s">
        <v>465</v>
      </c>
      <c r="H28" s="86" t="s">
        <v>492</v>
      </c>
      <c r="I28" s="86" t="s">
        <v>416</v>
      </c>
      <c r="J28" s="89" t="s">
        <v>9</v>
      </c>
      <c r="K28" s="90">
        <v>500</v>
      </c>
      <c r="L28" s="91"/>
      <c r="M28" s="92">
        <v>350</v>
      </c>
      <c r="N28" s="91"/>
      <c r="O28" s="92"/>
      <c r="P28" s="96"/>
      <c r="Q28" s="94">
        <f t="shared" si="1"/>
        <v>0</v>
      </c>
      <c r="R28" s="92">
        <f t="shared" si="2"/>
        <v>0</v>
      </c>
    </row>
    <row r="29" spans="2:18" ht="28.5">
      <c r="B29" s="86" t="s">
        <v>462</v>
      </c>
      <c r="C29" s="87">
        <v>41707</v>
      </c>
      <c r="D29" s="88">
        <v>0.6458333333333334</v>
      </c>
      <c r="E29" s="88">
        <v>0.7708333333333334</v>
      </c>
      <c r="F29" s="86" t="s">
        <v>2</v>
      </c>
      <c r="G29" s="97" t="s">
        <v>507</v>
      </c>
      <c r="H29" s="86" t="s">
        <v>493</v>
      </c>
      <c r="I29" s="86" t="s">
        <v>417</v>
      </c>
      <c r="J29" s="89" t="s">
        <v>9</v>
      </c>
      <c r="K29" s="90">
        <v>400</v>
      </c>
      <c r="L29" s="91"/>
      <c r="M29" s="92"/>
      <c r="N29" s="98"/>
      <c r="O29" s="92"/>
      <c r="P29" s="96"/>
      <c r="Q29" s="94">
        <f t="shared" si="1"/>
        <v>0</v>
      </c>
      <c r="R29" s="92">
        <f t="shared" si="2"/>
        <v>0</v>
      </c>
    </row>
    <row r="30" spans="2:18" ht="14.25">
      <c r="B30" s="86" t="s">
        <v>463</v>
      </c>
      <c r="C30" s="87">
        <v>41707</v>
      </c>
      <c r="D30" s="88">
        <v>0.6875</v>
      </c>
      <c r="E30" s="88">
        <v>0.7708333333333334</v>
      </c>
      <c r="F30" s="86" t="s">
        <v>2</v>
      </c>
      <c r="G30" s="86" t="s">
        <v>465</v>
      </c>
      <c r="H30" s="86" t="s">
        <v>492</v>
      </c>
      <c r="I30" s="86" t="s">
        <v>418</v>
      </c>
      <c r="J30" s="89" t="s">
        <v>9</v>
      </c>
      <c r="K30" s="90">
        <v>500</v>
      </c>
      <c r="L30" s="91"/>
      <c r="M30" s="92">
        <v>350</v>
      </c>
      <c r="N30" s="91"/>
      <c r="O30" s="92"/>
      <c r="P30" s="96"/>
      <c r="Q30" s="94">
        <f t="shared" si="1"/>
        <v>0</v>
      </c>
      <c r="R30" s="92">
        <f t="shared" si="2"/>
        <v>0</v>
      </c>
    </row>
    <row r="31" spans="2:18" ht="14.25">
      <c r="B31" s="86" t="s">
        <v>463</v>
      </c>
      <c r="C31" s="87">
        <v>41707</v>
      </c>
      <c r="D31" s="88">
        <v>0.8333333333333334</v>
      </c>
      <c r="E31" s="88">
        <v>0.9166666666666666</v>
      </c>
      <c r="F31" s="86" t="s">
        <v>2</v>
      </c>
      <c r="G31" s="86" t="s">
        <v>488</v>
      </c>
      <c r="H31" s="86" t="s">
        <v>492</v>
      </c>
      <c r="I31" s="86" t="s">
        <v>419</v>
      </c>
      <c r="J31" s="89" t="s">
        <v>9</v>
      </c>
      <c r="K31" s="90">
        <v>500</v>
      </c>
      <c r="L31" s="91"/>
      <c r="M31" s="92">
        <v>350</v>
      </c>
      <c r="N31" s="91"/>
      <c r="O31" s="92"/>
      <c r="P31" s="96"/>
      <c r="Q31" s="94">
        <f t="shared" si="1"/>
        <v>0</v>
      </c>
      <c r="R31" s="92">
        <f t="shared" si="2"/>
        <v>0</v>
      </c>
    </row>
    <row r="32" spans="1:18" ht="14.25">
      <c r="A32" s="158" t="s">
        <v>497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</row>
    <row r="33" spans="2:18" ht="42.75">
      <c r="B33" s="98" t="s">
        <v>462</v>
      </c>
      <c r="C33" s="100">
        <v>41708</v>
      </c>
      <c r="D33" s="88">
        <v>0.3958333333333333</v>
      </c>
      <c r="E33" s="88">
        <v>0.5208333333333334</v>
      </c>
      <c r="F33" s="98" t="s">
        <v>2</v>
      </c>
      <c r="G33" s="101" t="s">
        <v>508</v>
      </c>
      <c r="H33" s="86" t="s">
        <v>493</v>
      </c>
      <c r="I33" s="98" t="s">
        <v>420</v>
      </c>
      <c r="J33" s="99" t="s">
        <v>9</v>
      </c>
      <c r="K33" s="90">
        <v>400</v>
      </c>
      <c r="L33" s="91">
        <v>5</v>
      </c>
      <c r="M33" s="92"/>
      <c r="N33" s="98"/>
      <c r="O33" s="92"/>
      <c r="P33" s="96"/>
      <c r="Q33" s="94">
        <f>L33+N33+P33</f>
        <v>5</v>
      </c>
      <c r="R33" s="92">
        <f>L33*K33+N33*M33+P33*O33</f>
        <v>2000</v>
      </c>
    </row>
    <row r="34" spans="2:18" ht="14.25">
      <c r="B34" s="98" t="s">
        <v>256</v>
      </c>
      <c r="C34" s="100">
        <v>41708</v>
      </c>
      <c r="D34" s="88">
        <v>0.4166666666666667</v>
      </c>
      <c r="E34" s="88">
        <v>0.5208333333333334</v>
      </c>
      <c r="F34" s="98" t="s">
        <v>6</v>
      </c>
      <c r="G34" s="98" t="s">
        <v>469</v>
      </c>
      <c r="H34" s="98" t="s">
        <v>491</v>
      </c>
      <c r="I34" s="98" t="s">
        <v>421</v>
      </c>
      <c r="J34" s="99" t="s">
        <v>9</v>
      </c>
      <c r="K34" s="90">
        <v>400</v>
      </c>
      <c r="L34" s="91">
        <v>3</v>
      </c>
      <c r="M34" s="92">
        <v>400</v>
      </c>
      <c r="N34" s="91"/>
      <c r="O34" s="92"/>
      <c r="P34" s="96"/>
      <c r="Q34" s="94">
        <f>L34+N34+P34</f>
        <v>3</v>
      </c>
      <c r="R34" s="92">
        <f>L34*K34+N34*M34+P34*O34</f>
        <v>1200</v>
      </c>
    </row>
    <row r="35" spans="2:18" ht="28.5">
      <c r="B35" s="98" t="s">
        <v>249</v>
      </c>
      <c r="C35" s="100">
        <v>41708</v>
      </c>
      <c r="D35" s="88">
        <v>0.4166666666666667</v>
      </c>
      <c r="E35" s="88">
        <v>0.59375</v>
      </c>
      <c r="F35" s="98" t="s">
        <v>6</v>
      </c>
      <c r="G35" s="101" t="s">
        <v>470</v>
      </c>
      <c r="H35" s="101" t="s">
        <v>490</v>
      </c>
      <c r="I35" s="98" t="s">
        <v>422</v>
      </c>
      <c r="J35" s="99" t="s">
        <v>9</v>
      </c>
      <c r="K35" s="90">
        <v>400</v>
      </c>
      <c r="L35" s="91">
        <v>6</v>
      </c>
      <c r="M35" s="92">
        <v>400</v>
      </c>
      <c r="N35" s="91"/>
      <c r="O35" s="92">
        <v>400</v>
      </c>
      <c r="P35" s="93"/>
      <c r="Q35" s="94">
        <f>L35+N35+P35</f>
        <v>6</v>
      </c>
      <c r="R35" s="92">
        <f>L35*K35+N35*M35+P35*O35</f>
        <v>2400</v>
      </c>
    </row>
    <row r="36" spans="2:18" ht="42.75">
      <c r="B36" s="98" t="s">
        <v>462</v>
      </c>
      <c r="C36" s="100">
        <v>41708</v>
      </c>
      <c r="D36" s="88">
        <v>0.6458333333333334</v>
      </c>
      <c r="E36" s="88">
        <v>0.7708333333333334</v>
      </c>
      <c r="F36" s="98" t="s">
        <v>2</v>
      </c>
      <c r="G36" s="101" t="s">
        <v>509</v>
      </c>
      <c r="H36" s="86" t="s">
        <v>493</v>
      </c>
      <c r="I36" s="98" t="s">
        <v>423</v>
      </c>
      <c r="J36" s="99" t="s">
        <v>9</v>
      </c>
      <c r="K36" s="90">
        <v>400</v>
      </c>
      <c r="L36" s="91"/>
      <c r="M36" s="92"/>
      <c r="N36" s="98"/>
      <c r="O36" s="92"/>
      <c r="P36" s="96"/>
      <c r="Q36" s="94">
        <f>L36+N36+P36</f>
        <v>0</v>
      </c>
      <c r="R36" s="92">
        <f>L36*K36+N36*M36+P36*O36</f>
        <v>0</v>
      </c>
    </row>
    <row r="37" spans="1:18" ht="14.25">
      <c r="A37" s="158" t="s">
        <v>498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</row>
    <row r="38" spans="2:18" ht="14.25">
      <c r="B38" s="98" t="s">
        <v>463</v>
      </c>
      <c r="C38" s="100">
        <v>41709</v>
      </c>
      <c r="D38" s="88">
        <v>0.3958333333333333</v>
      </c>
      <c r="E38" s="88">
        <v>0.4791666666666667</v>
      </c>
      <c r="F38" s="98" t="s">
        <v>2</v>
      </c>
      <c r="G38" s="98" t="s">
        <v>465</v>
      </c>
      <c r="H38" s="98" t="s">
        <v>492</v>
      </c>
      <c r="I38" s="98" t="s">
        <v>424</v>
      </c>
      <c r="J38" s="99" t="s">
        <v>9</v>
      </c>
      <c r="K38" s="90">
        <v>500</v>
      </c>
      <c r="L38" s="91"/>
      <c r="M38" s="92">
        <v>350</v>
      </c>
      <c r="N38" s="91"/>
      <c r="O38" s="92"/>
      <c r="P38" s="96"/>
      <c r="Q38" s="94">
        <f>L38+N38+P38</f>
        <v>0</v>
      </c>
      <c r="R38" s="92">
        <f>L38*K38+N38*M38+P38*O38</f>
        <v>0</v>
      </c>
    </row>
    <row r="39" spans="2:18" ht="28.5">
      <c r="B39" s="98" t="s">
        <v>462</v>
      </c>
      <c r="C39" s="100">
        <v>41709</v>
      </c>
      <c r="D39" s="88">
        <v>0.3958333333333333</v>
      </c>
      <c r="E39" s="88">
        <v>0.5208333333333334</v>
      </c>
      <c r="F39" s="98" t="s">
        <v>2</v>
      </c>
      <c r="G39" s="101" t="s">
        <v>510</v>
      </c>
      <c r="H39" s="86" t="s">
        <v>493</v>
      </c>
      <c r="I39" s="98" t="s">
        <v>425</v>
      </c>
      <c r="J39" s="99" t="s">
        <v>9</v>
      </c>
      <c r="K39" s="90">
        <v>400</v>
      </c>
      <c r="L39" s="91"/>
      <c r="M39" s="92"/>
      <c r="N39" s="98"/>
      <c r="O39" s="92"/>
      <c r="P39" s="96"/>
      <c r="Q39" s="94">
        <f aca="true" t="shared" si="3" ref="Q39:Q45">L39+N39+P39</f>
        <v>0</v>
      </c>
      <c r="R39" s="92">
        <f aca="true" t="shared" si="4" ref="R39:R45">L39*K39+N39*M39+P39*O39</f>
        <v>0</v>
      </c>
    </row>
    <row r="40" spans="2:18" ht="14.25">
      <c r="B40" s="98" t="s">
        <v>256</v>
      </c>
      <c r="C40" s="100">
        <v>41709</v>
      </c>
      <c r="D40" s="88">
        <v>0.4166666666666667</v>
      </c>
      <c r="E40" s="88">
        <v>0.5416666666666666</v>
      </c>
      <c r="F40" s="98" t="s">
        <v>6</v>
      </c>
      <c r="G40" s="98" t="s">
        <v>471</v>
      </c>
      <c r="H40" s="98" t="s">
        <v>491</v>
      </c>
      <c r="I40" s="98" t="s">
        <v>426</v>
      </c>
      <c r="J40" s="99" t="s">
        <v>9</v>
      </c>
      <c r="K40" s="90">
        <v>400</v>
      </c>
      <c r="L40" s="91"/>
      <c r="M40" s="92">
        <v>400</v>
      </c>
      <c r="N40" s="91"/>
      <c r="O40" s="92"/>
      <c r="P40" s="96"/>
      <c r="Q40" s="94">
        <f t="shared" si="3"/>
        <v>0</v>
      </c>
      <c r="R40" s="92">
        <f t="shared" si="4"/>
        <v>0</v>
      </c>
    </row>
    <row r="41" spans="2:18" ht="28.5">
      <c r="B41" s="98" t="s">
        <v>252</v>
      </c>
      <c r="C41" s="100">
        <v>41709</v>
      </c>
      <c r="D41" s="88">
        <v>0.4166666666666667</v>
      </c>
      <c r="E41" s="88">
        <v>0.5833333333333334</v>
      </c>
      <c r="F41" s="98" t="s">
        <v>6</v>
      </c>
      <c r="G41" s="101" t="s">
        <v>472</v>
      </c>
      <c r="H41" s="101" t="s">
        <v>490</v>
      </c>
      <c r="I41" s="98" t="s">
        <v>427</v>
      </c>
      <c r="J41" s="99" t="s">
        <v>9</v>
      </c>
      <c r="K41" s="90">
        <v>400</v>
      </c>
      <c r="L41" s="91"/>
      <c r="M41" s="92">
        <v>400</v>
      </c>
      <c r="N41" s="91">
        <v>4</v>
      </c>
      <c r="O41" s="92">
        <v>400</v>
      </c>
      <c r="P41" s="93"/>
      <c r="Q41" s="94">
        <f t="shared" si="3"/>
        <v>4</v>
      </c>
      <c r="R41" s="92">
        <f t="shared" si="4"/>
        <v>1600</v>
      </c>
    </row>
    <row r="42" spans="2:18" ht="14.25">
      <c r="B42" s="98" t="s">
        <v>463</v>
      </c>
      <c r="C42" s="100">
        <v>41709</v>
      </c>
      <c r="D42" s="88">
        <v>0.5416666666666666</v>
      </c>
      <c r="E42" s="88">
        <v>0.625</v>
      </c>
      <c r="F42" s="98" t="s">
        <v>2</v>
      </c>
      <c r="G42" s="98" t="s">
        <v>465</v>
      </c>
      <c r="H42" s="98" t="s">
        <v>492</v>
      </c>
      <c r="I42" s="98" t="s">
        <v>428</v>
      </c>
      <c r="J42" s="99" t="s">
        <v>9</v>
      </c>
      <c r="K42" s="90">
        <v>500</v>
      </c>
      <c r="L42" s="91"/>
      <c r="M42" s="92">
        <v>350</v>
      </c>
      <c r="N42" s="91"/>
      <c r="O42" s="92"/>
      <c r="P42" s="96"/>
      <c r="Q42" s="94">
        <f t="shared" si="3"/>
        <v>0</v>
      </c>
      <c r="R42" s="92">
        <f t="shared" si="4"/>
        <v>0</v>
      </c>
    </row>
    <row r="43" spans="2:18" ht="42.75">
      <c r="B43" s="98" t="s">
        <v>462</v>
      </c>
      <c r="C43" s="100">
        <v>41709</v>
      </c>
      <c r="D43" s="88">
        <v>0.6458333333333334</v>
      </c>
      <c r="E43" s="88">
        <v>0.7708333333333334</v>
      </c>
      <c r="F43" s="98" t="s">
        <v>2</v>
      </c>
      <c r="G43" s="101" t="s">
        <v>511</v>
      </c>
      <c r="H43" s="86" t="s">
        <v>493</v>
      </c>
      <c r="I43" s="98" t="s">
        <v>429</v>
      </c>
      <c r="J43" s="99" t="s">
        <v>9</v>
      </c>
      <c r="K43" s="90">
        <v>400</v>
      </c>
      <c r="L43" s="91"/>
      <c r="M43" s="92"/>
      <c r="N43" s="98"/>
      <c r="O43" s="92"/>
      <c r="P43" s="96"/>
      <c r="Q43" s="94">
        <f>L43+N43+P43</f>
        <v>0</v>
      </c>
      <c r="R43" s="92">
        <f>L43*K43+N43*M43+P43*O43</f>
        <v>0</v>
      </c>
    </row>
    <row r="44" spans="2:18" ht="14.25">
      <c r="B44" s="98" t="s">
        <v>463</v>
      </c>
      <c r="C44" s="100">
        <v>41709</v>
      </c>
      <c r="D44" s="88">
        <v>0.6875</v>
      </c>
      <c r="E44" s="88">
        <v>0.7708333333333334</v>
      </c>
      <c r="F44" s="98" t="s">
        <v>2</v>
      </c>
      <c r="G44" s="98" t="s">
        <v>465</v>
      </c>
      <c r="H44" s="98" t="s">
        <v>492</v>
      </c>
      <c r="I44" s="98" t="s">
        <v>430</v>
      </c>
      <c r="J44" s="99" t="s">
        <v>9</v>
      </c>
      <c r="K44" s="90">
        <v>500</v>
      </c>
      <c r="L44" s="91"/>
      <c r="M44" s="92">
        <v>350</v>
      </c>
      <c r="N44" s="91"/>
      <c r="O44" s="92"/>
      <c r="P44" s="96"/>
      <c r="Q44" s="94">
        <f t="shared" si="3"/>
        <v>0</v>
      </c>
      <c r="R44" s="92">
        <f t="shared" si="4"/>
        <v>0</v>
      </c>
    </row>
    <row r="45" spans="2:18" ht="14.25">
      <c r="B45" s="98" t="s">
        <v>463</v>
      </c>
      <c r="C45" s="100">
        <v>41709</v>
      </c>
      <c r="D45" s="88">
        <v>0.8333333333333334</v>
      </c>
      <c r="E45" s="88">
        <v>0.9166666666666666</v>
      </c>
      <c r="F45" s="98" t="s">
        <v>2</v>
      </c>
      <c r="G45" s="98" t="s">
        <v>465</v>
      </c>
      <c r="H45" s="98" t="s">
        <v>492</v>
      </c>
      <c r="I45" s="98" t="s">
        <v>431</v>
      </c>
      <c r="J45" s="99" t="s">
        <v>9</v>
      </c>
      <c r="K45" s="90">
        <v>500</v>
      </c>
      <c r="L45" s="91"/>
      <c r="M45" s="92">
        <v>350</v>
      </c>
      <c r="N45" s="91"/>
      <c r="O45" s="92"/>
      <c r="P45" s="96"/>
      <c r="Q45" s="94">
        <f t="shared" si="3"/>
        <v>0</v>
      </c>
      <c r="R45" s="92">
        <f t="shared" si="4"/>
        <v>0</v>
      </c>
    </row>
    <row r="46" spans="1:18" ht="14.25">
      <c r="A46" s="158" t="s">
        <v>499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2:18" ht="42.75">
      <c r="B47" s="98" t="s">
        <v>462</v>
      </c>
      <c r="C47" s="100">
        <v>41710</v>
      </c>
      <c r="D47" s="88">
        <v>0.3958333333333333</v>
      </c>
      <c r="E47" s="88">
        <v>0.5208333333333334</v>
      </c>
      <c r="F47" s="98" t="s">
        <v>2</v>
      </c>
      <c r="G47" s="101" t="s">
        <v>512</v>
      </c>
      <c r="H47" s="86" t="s">
        <v>493</v>
      </c>
      <c r="I47" s="98" t="s">
        <v>432</v>
      </c>
      <c r="J47" s="99" t="s">
        <v>9</v>
      </c>
      <c r="K47" s="90">
        <v>400</v>
      </c>
      <c r="L47" s="91"/>
      <c r="M47" s="92"/>
      <c r="N47" s="98"/>
      <c r="O47" s="92"/>
      <c r="P47" s="96"/>
      <c r="Q47" s="94">
        <f aca="true" t="shared" si="5" ref="Q47:Q52">L47+N47+P47</f>
        <v>0</v>
      </c>
      <c r="R47" s="92">
        <f aca="true" t="shared" si="6" ref="R47:R52">L47*K47+N47*M47+P47*O47</f>
        <v>0</v>
      </c>
    </row>
    <row r="48" spans="2:18" ht="28.5">
      <c r="B48" s="98" t="s">
        <v>249</v>
      </c>
      <c r="C48" s="100">
        <v>41710</v>
      </c>
      <c r="D48" s="88">
        <v>0.4166666666666667</v>
      </c>
      <c r="E48" s="88">
        <v>0.5833333333333334</v>
      </c>
      <c r="F48" s="98" t="s">
        <v>6</v>
      </c>
      <c r="G48" s="98" t="s">
        <v>473</v>
      </c>
      <c r="H48" s="101" t="s">
        <v>490</v>
      </c>
      <c r="I48" s="98" t="s">
        <v>433</v>
      </c>
      <c r="J48" s="99" t="s">
        <v>9</v>
      </c>
      <c r="K48" s="90">
        <v>400</v>
      </c>
      <c r="L48" s="91">
        <v>5</v>
      </c>
      <c r="M48" s="92">
        <v>400</v>
      </c>
      <c r="N48" s="91"/>
      <c r="O48" s="92">
        <v>400</v>
      </c>
      <c r="P48" s="93"/>
      <c r="Q48" s="94">
        <f t="shared" si="5"/>
        <v>5</v>
      </c>
      <c r="R48" s="92">
        <f t="shared" si="6"/>
        <v>2000</v>
      </c>
    </row>
    <row r="49" spans="2:18" ht="28.5">
      <c r="B49" s="98" t="s">
        <v>462</v>
      </c>
      <c r="C49" s="100">
        <v>41710</v>
      </c>
      <c r="D49" s="88">
        <v>0.6458333333333334</v>
      </c>
      <c r="E49" s="88">
        <v>0.7708333333333334</v>
      </c>
      <c r="F49" s="98" t="s">
        <v>2</v>
      </c>
      <c r="G49" s="101" t="s">
        <v>513</v>
      </c>
      <c r="H49" s="86" t="s">
        <v>493</v>
      </c>
      <c r="I49" s="98" t="s">
        <v>434</v>
      </c>
      <c r="J49" s="99" t="s">
        <v>9</v>
      </c>
      <c r="K49" s="90">
        <v>400</v>
      </c>
      <c r="L49" s="91"/>
      <c r="M49" s="92"/>
      <c r="N49" s="98"/>
      <c r="O49" s="92"/>
      <c r="P49" s="96"/>
      <c r="Q49" s="94">
        <f t="shared" si="5"/>
        <v>0</v>
      </c>
      <c r="R49" s="92">
        <f t="shared" si="6"/>
        <v>0</v>
      </c>
    </row>
    <row r="50" spans="2:18" ht="14.25">
      <c r="B50" s="98" t="s">
        <v>256</v>
      </c>
      <c r="C50" s="100">
        <v>41710</v>
      </c>
      <c r="D50" s="88">
        <v>0.6666666666666666</v>
      </c>
      <c r="E50" s="88">
        <v>0.8333333333333334</v>
      </c>
      <c r="F50" s="98" t="s">
        <v>6</v>
      </c>
      <c r="G50" s="98" t="s">
        <v>474</v>
      </c>
      <c r="H50" s="98" t="s">
        <v>491</v>
      </c>
      <c r="I50" s="98" t="s">
        <v>435</v>
      </c>
      <c r="J50" s="99" t="s">
        <v>9</v>
      </c>
      <c r="K50" s="90">
        <v>400</v>
      </c>
      <c r="L50" s="91"/>
      <c r="M50" s="92">
        <v>400</v>
      </c>
      <c r="N50" s="91"/>
      <c r="O50" s="92"/>
      <c r="P50" s="96"/>
      <c r="Q50" s="94">
        <f t="shared" si="5"/>
        <v>0</v>
      </c>
      <c r="R50" s="92">
        <f t="shared" si="6"/>
        <v>0</v>
      </c>
    </row>
    <row r="51" spans="2:18" ht="14.25">
      <c r="B51" s="98" t="s">
        <v>463</v>
      </c>
      <c r="C51" s="100">
        <v>41710</v>
      </c>
      <c r="D51" s="88">
        <v>0.6666666666666666</v>
      </c>
      <c r="E51" s="88">
        <v>0.75</v>
      </c>
      <c r="F51" s="98" t="s">
        <v>2</v>
      </c>
      <c r="G51" s="98" t="s">
        <v>475</v>
      </c>
      <c r="H51" s="98" t="s">
        <v>492</v>
      </c>
      <c r="I51" s="98" t="s">
        <v>436</v>
      </c>
      <c r="J51" s="99" t="s">
        <v>9</v>
      </c>
      <c r="K51" s="90">
        <v>500</v>
      </c>
      <c r="L51" s="91"/>
      <c r="M51" s="92">
        <v>350</v>
      </c>
      <c r="N51" s="91"/>
      <c r="O51" s="92"/>
      <c r="P51" s="96"/>
      <c r="Q51" s="94">
        <f t="shared" si="5"/>
        <v>0</v>
      </c>
      <c r="R51" s="92">
        <f t="shared" si="6"/>
        <v>0</v>
      </c>
    </row>
    <row r="52" spans="2:18" ht="14.25">
      <c r="B52" s="98" t="s">
        <v>463</v>
      </c>
      <c r="C52" s="100">
        <v>41710</v>
      </c>
      <c r="D52" s="88">
        <v>0.8333333333333334</v>
      </c>
      <c r="E52" s="88">
        <v>0.9166666666666666</v>
      </c>
      <c r="F52" s="98" t="s">
        <v>2</v>
      </c>
      <c r="G52" s="98" t="s">
        <v>480</v>
      </c>
      <c r="H52" s="98" t="s">
        <v>492</v>
      </c>
      <c r="I52" s="98" t="s">
        <v>437</v>
      </c>
      <c r="J52" s="99" t="s">
        <v>9</v>
      </c>
      <c r="K52" s="90">
        <v>500</v>
      </c>
      <c r="L52" s="91"/>
      <c r="M52" s="92">
        <v>350</v>
      </c>
      <c r="N52" s="91"/>
      <c r="O52" s="92"/>
      <c r="P52" s="96"/>
      <c r="Q52" s="94">
        <f t="shared" si="5"/>
        <v>0</v>
      </c>
      <c r="R52" s="92">
        <f t="shared" si="6"/>
        <v>0</v>
      </c>
    </row>
    <row r="53" spans="1:18" ht="14.25">
      <c r="A53" s="158" t="s">
        <v>500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</row>
    <row r="54" spans="2:18" ht="42.75">
      <c r="B54" s="98" t="s">
        <v>462</v>
      </c>
      <c r="C54" s="100">
        <v>41711</v>
      </c>
      <c r="D54" s="88">
        <v>0.3958333333333333</v>
      </c>
      <c r="E54" s="88">
        <v>0.5208333333333334</v>
      </c>
      <c r="F54" s="98" t="s">
        <v>2</v>
      </c>
      <c r="G54" s="101" t="s">
        <v>514</v>
      </c>
      <c r="H54" s="86" t="s">
        <v>493</v>
      </c>
      <c r="I54" s="98" t="s">
        <v>438</v>
      </c>
      <c r="J54" s="99" t="s">
        <v>9</v>
      </c>
      <c r="K54" s="90">
        <v>400</v>
      </c>
      <c r="L54" s="91"/>
      <c r="M54" s="92"/>
      <c r="N54" s="98"/>
      <c r="O54" s="92"/>
      <c r="P54" s="96"/>
      <c r="Q54" s="94">
        <f>L54+N54+P54</f>
        <v>0</v>
      </c>
      <c r="R54" s="92">
        <f>L54*K54+N54*M54+P54*O54</f>
        <v>0</v>
      </c>
    </row>
    <row r="55" spans="2:18" ht="14.25">
      <c r="B55" s="98" t="s">
        <v>256</v>
      </c>
      <c r="C55" s="100">
        <v>41711</v>
      </c>
      <c r="D55" s="88">
        <v>0.4166666666666667</v>
      </c>
      <c r="E55" s="88">
        <v>0.8333333333333334</v>
      </c>
      <c r="F55" s="98" t="s">
        <v>6</v>
      </c>
      <c r="G55" s="101" t="s">
        <v>474</v>
      </c>
      <c r="H55" s="98" t="s">
        <v>491</v>
      </c>
      <c r="I55" s="98" t="s">
        <v>439</v>
      </c>
      <c r="J55" s="99" t="s">
        <v>9</v>
      </c>
      <c r="K55" s="90">
        <v>400</v>
      </c>
      <c r="L55" s="91"/>
      <c r="M55" s="92">
        <v>400</v>
      </c>
      <c r="N55" s="91"/>
      <c r="O55" s="92"/>
      <c r="P55" s="96"/>
      <c r="Q55" s="94">
        <f>L55+N55+P55</f>
        <v>0</v>
      </c>
      <c r="R55" s="92">
        <f>L55*K55+N55*M55+P55*O55</f>
        <v>0</v>
      </c>
    </row>
    <row r="56" spans="2:18" ht="42.75">
      <c r="B56" s="98" t="s">
        <v>462</v>
      </c>
      <c r="C56" s="100">
        <v>41711</v>
      </c>
      <c r="D56" s="88">
        <v>0.6458333333333334</v>
      </c>
      <c r="E56" s="88">
        <v>0.7708333333333334</v>
      </c>
      <c r="F56" s="98" t="s">
        <v>2</v>
      </c>
      <c r="G56" s="101" t="s">
        <v>515</v>
      </c>
      <c r="H56" s="86" t="s">
        <v>493</v>
      </c>
      <c r="I56" s="98" t="s">
        <v>440</v>
      </c>
      <c r="J56" s="99" t="s">
        <v>9</v>
      </c>
      <c r="K56" s="90">
        <v>400</v>
      </c>
      <c r="L56" s="91"/>
      <c r="M56" s="92"/>
      <c r="N56" s="98"/>
      <c r="O56" s="92"/>
      <c r="P56" s="96"/>
      <c r="Q56" s="94">
        <f>L56+N56+P56</f>
        <v>0</v>
      </c>
      <c r="R56" s="92">
        <f>L56*K56+N56*M56+P56*O56</f>
        <v>0</v>
      </c>
    </row>
    <row r="57" spans="2:18" ht="14.25">
      <c r="B57" s="98" t="s">
        <v>463</v>
      </c>
      <c r="C57" s="100">
        <v>41711</v>
      </c>
      <c r="D57" s="88">
        <v>0.6666666666666666</v>
      </c>
      <c r="E57" s="88">
        <v>0.75</v>
      </c>
      <c r="F57" s="98" t="s">
        <v>2</v>
      </c>
      <c r="G57" s="98" t="s">
        <v>476</v>
      </c>
      <c r="H57" s="98" t="s">
        <v>492</v>
      </c>
      <c r="I57" s="98" t="s">
        <v>441</v>
      </c>
      <c r="J57" s="99" t="s">
        <v>9</v>
      </c>
      <c r="K57" s="90">
        <v>600</v>
      </c>
      <c r="L57" s="91"/>
      <c r="M57" s="92">
        <v>450</v>
      </c>
      <c r="N57" s="91">
        <v>2</v>
      </c>
      <c r="O57" s="92"/>
      <c r="P57" s="96"/>
      <c r="Q57" s="94">
        <f>L57+N57+P57</f>
        <v>2</v>
      </c>
      <c r="R57" s="92">
        <f>L57*K57+N57*M57+P57*O57</f>
        <v>900</v>
      </c>
    </row>
    <row r="58" spans="2:18" ht="14.25">
      <c r="B58" s="98" t="s">
        <v>463</v>
      </c>
      <c r="C58" s="100">
        <v>41711</v>
      </c>
      <c r="D58" s="88">
        <v>0.8333333333333334</v>
      </c>
      <c r="E58" s="88">
        <v>0.9166666666666666</v>
      </c>
      <c r="F58" s="98" t="s">
        <v>2</v>
      </c>
      <c r="G58" s="98" t="s">
        <v>476</v>
      </c>
      <c r="H58" s="98" t="s">
        <v>492</v>
      </c>
      <c r="I58" s="98" t="s">
        <v>442</v>
      </c>
      <c r="J58" s="99" t="s">
        <v>9</v>
      </c>
      <c r="K58" s="90">
        <v>600</v>
      </c>
      <c r="L58" s="91"/>
      <c r="M58" s="92">
        <v>450</v>
      </c>
      <c r="N58" s="91">
        <v>2</v>
      </c>
      <c r="O58" s="92"/>
      <c r="P58" s="96"/>
      <c r="Q58" s="94">
        <f>L58+N58+P58</f>
        <v>2</v>
      </c>
      <c r="R58" s="92">
        <f>L58*K58+N58*M58+P58*O58</f>
        <v>900</v>
      </c>
    </row>
    <row r="59" spans="1:18" ht="14.25">
      <c r="A59" s="158" t="s">
        <v>501</v>
      </c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</row>
    <row r="60" spans="2:18" ht="28.5">
      <c r="B60" s="86" t="s">
        <v>252</v>
      </c>
      <c r="C60" s="87">
        <v>41712</v>
      </c>
      <c r="D60" s="102">
        <v>0.4166666666666667</v>
      </c>
      <c r="E60" s="102">
        <v>0.625</v>
      </c>
      <c r="F60" s="86" t="s">
        <v>6</v>
      </c>
      <c r="G60" s="97" t="s">
        <v>477</v>
      </c>
      <c r="H60" s="97" t="s">
        <v>490</v>
      </c>
      <c r="I60" s="86" t="s">
        <v>443</v>
      </c>
      <c r="J60" s="89" t="s">
        <v>9</v>
      </c>
      <c r="K60" s="90">
        <v>400</v>
      </c>
      <c r="L60" s="91">
        <v>6</v>
      </c>
      <c r="M60" s="92">
        <v>400</v>
      </c>
      <c r="N60" s="91"/>
      <c r="O60" s="92">
        <v>400</v>
      </c>
      <c r="P60" s="93"/>
      <c r="Q60" s="94">
        <f>L60+N60+P60</f>
        <v>6</v>
      </c>
      <c r="R60" s="92">
        <f>L60*K60+N60*M60+P60*O60</f>
        <v>2400</v>
      </c>
    </row>
    <row r="61" spans="2:18" ht="14.25">
      <c r="B61" s="86" t="s">
        <v>463</v>
      </c>
      <c r="C61" s="87">
        <v>41712</v>
      </c>
      <c r="D61" s="102">
        <v>0.6666666666666666</v>
      </c>
      <c r="E61" s="102">
        <v>0.75</v>
      </c>
      <c r="F61" s="86" t="s">
        <v>2</v>
      </c>
      <c r="G61" s="86" t="s">
        <v>478</v>
      </c>
      <c r="H61" s="86" t="s">
        <v>492</v>
      </c>
      <c r="I61" s="86" t="s">
        <v>444</v>
      </c>
      <c r="J61" s="89" t="s">
        <v>9</v>
      </c>
      <c r="K61" s="90">
        <v>500</v>
      </c>
      <c r="L61" s="91"/>
      <c r="M61" s="92">
        <v>350</v>
      </c>
      <c r="N61" s="91">
        <v>2</v>
      </c>
      <c r="O61" s="92"/>
      <c r="P61" s="96"/>
      <c r="Q61" s="94">
        <f>L61+N61+P61</f>
        <v>2</v>
      </c>
      <c r="R61" s="92">
        <f>L61*K61+N61*M61+P61*O61</f>
        <v>700</v>
      </c>
    </row>
    <row r="62" spans="2:18" ht="14.25">
      <c r="B62" s="86" t="s">
        <v>463</v>
      </c>
      <c r="C62" s="87">
        <v>41712</v>
      </c>
      <c r="D62" s="88">
        <v>0.8333333333333334</v>
      </c>
      <c r="E62" s="88">
        <v>0.9166666666666666</v>
      </c>
      <c r="F62" s="98" t="s">
        <v>2</v>
      </c>
      <c r="G62" s="98" t="s">
        <v>479</v>
      </c>
      <c r="H62" s="98" t="s">
        <v>492</v>
      </c>
      <c r="I62" s="98" t="s">
        <v>445</v>
      </c>
      <c r="J62" s="89" t="s">
        <v>9</v>
      </c>
      <c r="K62" s="90">
        <v>500</v>
      </c>
      <c r="L62" s="91">
        <v>2</v>
      </c>
      <c r="M62" s="92">
        <v>350</v>
      </c>
      <c r="N62" s="91"/>
      <c r="O62" s="92"/>
      <c r="P62" s="96"/>
      <c r="Q62" s="94">
        <f>L62+N62+P62</f>
        <v>2</v>
      </c>
      <c r="R62" s="92">
        <f>L62*K62+N62*M62+P62*O62</f>
        <v>1000</v>
      </c>
    </row>
    <row r="63" spans="1:18" ht="14.25">
      <c r="A63" s="158" t="s">
        <v>502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</row>
    <row r="64" spans="2:18" ht="14.25">
      <c r="B64" s="98" t="s">
        <v>256</v>
      </c>
      <c r="C64" s="100">
        <v>41713</v>
      </c>
      <c r="D64" s="88">
        <v>0.3958333333333333</v>
      </c>
      <c r="E64" s="88">
        <v>0.6458333333333334</v>
      </c>
      <c r="F64" s="98" t="s">
        <v>6</v>
      </c>
      <c r="G64" s="98" t="s">
        <v>482</v>
      </c>
      <c r="H64" s="98" t="s">
        <v>491</v>
      </c>
      <c r="I64" s="98" t="s">
        <v>446</v>
      </c>
      <c r="J64" s="99" t="s">
        <v>9</v>
      </c>
      <c r="K64" s="90">
        <v>400</v>
      </c>
      <c r="L64" s="91"/>
      <c r="M64" s="92">
        <v>400</v>
      </c>
      <c r="N64" s="91"/>
      <c r="O64" s="92"/>
      <c r="P64" s="96"/>
      <c r="Q64" s="94">
        <f aca="true" t="shared" si="7" ref="Q64:Q69">L64+N64+P64</f>
        <v>0</v>
      </c>
      <c r="R64" s="92">
        <f aca="true" t="shared" si="8" ref="R64:R69">L64*K64+N64*M64+P64*O64</f>
        <v>0</v>
      </c>
    </row>
    <row r="65" spans="2:18" ht="28.5">
      <c r="B65" s="98" t="s">
        <v>462</v>
      </c>
      <c r="C65" s="100">
        <v>41713</v>
      </c>
      <c r="D65" s="88">
        <v>0.3958333333333333</v>
      </c>
      <c r="E65" s="88">
        <v>0.5208333333333334</v>
      </c>
      <c r="F65" s="98" t="s">
        <v>2</v>
      </c>
      <c r="G65" s="101" t="s">
        <v>481</v>
      </c>
      <c r="H65" s="86" t="s">
        <v>493</v>
      </c>
      <c r="I65" s="98" t="s">
        <v>447</v>
      </c>
      <c r="J65" s="99" t="s">
        <v>9</v>
      </c>
      <c r="K65" s="90">
        <v>600</v>
      </c>
      <c r="L65" s="91"/>
      <c r="M65" s="92"/>
      <c r="N65" s="98"/>
      <c r="O65" s="92"/>
      <c r="P65" s="96"/>
      <c r="Q65" s="94">
        <f t="shared" si="7"/>
        <v>0</v>
      </c>
      <c r="R65" s="92">
        <f t="shared" si="8"/>
        <v>0</v>
      </c>
    </row>
    <row r="66" spans="2:18" ht="28.5">
      <c r="B66" s="98" t="s">
        <v>249</v>
      </c>
      <c r="C66" s="100">
        <v>41713</v>
      </c>
      <c r="D66" s="88">
        <v>0.4166666666666667</v>
      </c>
      <c r="E66" s="88">
        <v>0.5416666666666666</v>
      </c>
      <c r="F66" s="98" t="s">
        <v>6</v>
      </c>
      <c r="G66" s="101" t="s">
        <v>483</v>
      </c>
      <c r="H66" s="101" t="s">
        <v>490</v>
      </c>
      <c r="I66" s="98" t="s">
        <v>448</v>
      </c>
      <c r="J66" s="99" t="s">
        <v>9</v>
      </c>
      <c r="K66" s="90">
        <v>400</v>
      </c>
      <c r="L66" s="91">
        <v>8</v>
      </c>
      <c r="M66" s="92">
        <v>400</v>
      </c>
      <c r="N66" s="91"/>
      <c r="O66" s="92">
        <v>400</v>
      </c>
      <c r="P66" s="93"/>
      <c r="Q66" s="94">
        <f t="shared" si="7"/>
        <v>8</v>
      </c>
      <c r="R66" s="92">
        <f t="shared" si="8"/>
        <v>3200</v>
      </c>
    </row>
    <row r="67" spans="2:18" ht="14.25">
      <c r="B67" s="98" t="s">
        <v>463</v>
      </c>
      <c r="C67" s="100">
        <v>41713</v>
      </c>
      <c r="D67" s="88">
        <v>0.5416666666666666</v>
      </c>
      <c r="E67" s="88">
        <v>0.625</v>
      </c>
      <c r="F67" s="98" t="s">
        <v>6</v>
      </c>
      <c r="G67" s="98" t="s">
        <v>484</v>
      </c>
      <c r="H67" s="98" t="s">
        <v>492</v>
      </c>
      <c r="I67" s="98" t="s">
        <v>449</v>
      </c>
      <c r="J67" s="99" t="s">
        <v>3</v>
      </c>
      <c r="K67" s="90">
        <v>1000</v>
      </c>
      <c r="L67" s="91"/>
      <c r="M67" s="92">
        <v>600</v>
      </c>
      <c r="N67" s="91"/>
      <c r="O67" s="92"/>
      <c r="P67" s="96"/>
      <c r="Q67" s="94">
        <f t="shared" si="7"/>
        <v>0</v>
      </c>
      <c r="R67" s="92">
        <f t="shared" si="8"/>
        <v>0</v>
      </c>
    </row>
    <row r="68" spans="2:18" ht="28.5">
      <c r="B68" s="98" t="s">
        <v>462</v>
      </c>
      <c r="C68" s="100">
        <v>41713</v>
      </c>
      <c r="D68" s="88">
        <v>0.5833333333333334</v>
      </c>
      <c r="E68" s="88">
        <v>0.7083333333333334</v>
      </c>
      <c r="F68" s="98" t="s">
        <v>6</v>
      </c>
      <c r="G68" s="101" t="s">
        <v>485</v>
      </c>
      <c r="H68" s="86" t="s">
        <v>493</v>
      </c>
      <c r="I68" s="98" t="s">
        <v>450</v>
      </c>
      <c r="J68" s="99" t="s">
        <v>3</v>
      </c>
      <c r="K68" s="90">
        <v>1000</v>
      </c>
      <c r="L68" s="91">
        <v>4</v>
      </c>
      <c r="M68" s="92"/>
      <c r="N68" s="98"/>
      <c r="O68" s="92"/>
      <c r="P68" s="96"/>
      <c r="Q68" s="94">
        <f t="shared" si="7"/>
        <v>4</v>
      </c>
      <c r="R68" s="92">
        <f t="shared" si="8"/>
        <v>4000</v>
      </c>
    </row>
    <row r="69" spans="2:18" ht="14.25">
      <c r="B69" s="98" t="s">
        <v>463</v>
      </c>
      <c r="C69" s="100">
        <v>41713</v>
      </c>
      <c r="D69" s="88">
        <v>0.8333333333333334</v>
      </c>
      <c r="E69" s="88">
        <v>0.9166666666666666</v>
      </c>
      <c r="F69" s="98" t="s">
        <v>6</v>
      </c>
      <c r="G69" s="98" t="s">
        <v>486</v>
      </c>
      <c r="H69" s="98" t="s">
        <v>492</v>
      </c>
      <c r="I69" s="98" t="s">
        <v>451</v>
      </c>
      <c r="J69" s="99" t="s">
        <v>3</v>
      </c>
      <c r="K69" s="90">
        <v>1500</v>
      </c>
      <c r="L69" s="91"/>
      <c r="M69" s="92">
        <v>800</v>
      </c>
      <c r="N69" s="91">
        <v>4</v>
      </c>
      <c r="O69" s="92"/>
      <c r="P69" s="96"/>
      <c r="Q69" s="94">
        <f t="shared" si="7"/>
        <v>4</v>
      </c>
      <c r="R69" s="92">
        <f t="shared" si="8"/>
        <v>3200</v>
      </c>
    </row>
    <row r="70" spans="1:18" ht="14.25">
      <c r="A70" s="158" t="s">
        <v>503</v>
      </c>
      <c r="B70" s="158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</row>
    <row r="71" spans="2:18" ht="14.25">
      <c r="B71" s="98" t="s">
        <v>256</v>
      </c>
      <c r="C71" s="100">
        <v>41714</v>
      </c>
      <c r="D71" s="88">
        <v>0.3958333333333333</v>
      </c>
      <c r="E71" s="88">
        <v>0.6458333333333334</v>
      </c>
      <c r="F71" s="98" t="s">
        <v>6</v>
      </c>
      <c r="G71" s="98" t="s">
        <v>482</v>
      </c>
      <c r="H71" s="98" t="s">
        <v>491</v>
      </c>
      <c r="I71" s="98" t="s">
        <v>452</v>
      </c>
      <c r="J71" s="99" t="s">
        <v>9</v>
      </c>
      <c r="K71" s="90">
        <v>400</v>
      </c>
      <c r="L71" s="91">
        <v>4</v>
      </c>
      <c r="M71" s="92">
        <v>400</v>
      </c>
      <c r="N71" s="91"/>
      <c r="O71" s="92"/>
      <c r="P71" s="96"/>
      <c r="Q71" s="94">
        <f>L71+N71+P71</f>
        <v>4</v>
      </c>
      <c r="R71" s="92">
        <f>L71*K71+N71*M71+P71*O71</f>
        <v>1600</v>
      </c>
    </row>
    <row r="72" spans="2:18" ht="28.5">
      <c r="B72" s="98" t="s">
        <v>249</v>
      </c>
      <c r="C72" s="100">
        <v>41714</v>
      </c>
      <c r="D72" s="88">
        <v>0.4166666666666667</v>
      </c>
      <c r="E72" s="88">
        <v>0.5520833333333334</v>
      </c>
      <c r="F72" s="98" t="s">
        <v>6</v>
      </c>
      <c r="G72" s="101" t="s">
        <v>487</v>
      </c>
      <c r="H72" s="101" t="s">
        <v>490</v>
      </c>
      <c r="I72" s="98" t="s">
        <v>453</v>
      </c>
      <c r="J72" s="99" t="s">
        <v>9</v>
      </c>
      <c r="K72" s="90">
        <v>400</v>
      </c>
      <c r="L72" s="91">
        <v>6</v>
      </c>
      <c r="M72" s="92">
        <v>400</v>
      </c>
      <c r="N72" s="91"/>
      <c r="O72" s="92">
        <v>400</v>
      </c>
      <c r="P72" s="93"/>
      <c r="Q72" s="94">
        <f>L72+N72+P72</f>
        <v>6</v>
      </c>
      <c r="R72" s="92">
        <f>L72*K72+N72*M72+P72*O72</f>
        <v>2400</v>
      </c>
    </row>
    <row r="73" spans="2:18" ht="14.25">
      <c r="B73" s="98" t="s">
        <v>464</v>
      </c>
      <c r="C73" s="100">
        <v>41714</v>
      </c>
      <c r="D73" s="88">
        <v>0.8333333333333334</v>
      </c>
      <c r="E73" s="88">
        <v>0.9583333333333334</v>
      </c>
      <c r="F73" s="98" t="s">
        <v>2</v>
      </c>
      <c r="G73" s="98" t="s">
        <v>464</v>
      </c>
      <c r="H73" s="98" t="s">
        <v>489</v>
      </c>
      <c r="I73" s="98" t="s">
        <v>454</v>
      </c>
      <c r="J73" s="99"/>
      <c r="K73" s="90">
        <v>2000</v>
      </c>
      <c r="L73" s="91">
        <v>8</v>
      </c>
      <c r="M73" s="92">
        <v>1000</v>
      </c>
      <c r="N73" s="91">
        <v>2</v>
      </c>
      <c r="O73" s="92">
        <v>700</v>
      </c>
      <c r="P73" s="93">
        <v>2</v>
      </c>
      <c r="Q73" s="94">
        <f>L73+N73+P73</f>
        <v>12</v>
      </c>
      <c r="R73" s="92">
        <f>L73*K73+N73*M73+P73*O73</f>
        <v>19400</v>
      </c>
    </row>
    <row r="75" spans="12:18" ht="14.25">
      <c r="L75" s="103">
        <f>SUM(L12:L73)</f>
        <v>70</v>
      </c>
      <c r="M75" s="104"/>
      <c r="N75" s="103">
        <f>SUM(N12:N73)</f>
        <v>40</v>
      </c>
      <c r="O75" s="104"/>
      <c r="P75" s="105">
        <f>SUM(P12:P73)</f>
        <v>6</v>
      </c>
      <c r="Q75" s="106">
        <f>SUM(Q12:Q73)</f>
        <v>104</v>
      </c>
      <c r="R75" s="107">
        <f>SUM(R12:R73)</f>
        <v>84900</v>
      </c>
    </row>
    <row r="76" spans="4:5" ht="14.25">
      <c r="D76" s="80"/>
      <c r="E76" s="81"/>
    </row>
  </sheetData>
  <sheetProtection password="C72B" sheet="1" objects="1" scenarios="1"/>
  <protectedRanges>
    <protectedRange sqref="L13 L33:L36 L38:L45 L47:L52 L15:L22 L24:L31 L60:L62 L64:L69 L54:L58 L71:L73" name="PL A"/>
    <protectedRange sqref="H5:I7" name="Client Details"/>
  </protectedRanges>
  <mergeCells count="14">
    <mergeCell ref="A63:R63"/>
    <mergeCell ref="A70:R70"/>
    <mergeCell ref="A23:R23"/>
    <mergeCell ref="A32:R32"/>
    <mergeCell ref="A37:R37"/>
    <mergeCell ref="A46:R46"/>
    <mergeCell ref="A53:R53"/>
    <mergeCell ref="A59:R59"/>
    <mergeCell ref="A14:R14"/>
    <mergeCell ref="A2:R2"/>
    <mergeCell ref="H5:I5"/>
    <mergeCell ref="H6:I6"/>
    <mergeCell ref="H7:I7"/>
    <mergeCell ref="A12:R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Sochi2014</dc:creator>
  <cp:keywords/>
  <dc:description/>
  <cp:lastModifiedBy>Левдик Владимир Николаевич</cp:lastModifiedBy>
  <cp:lastPrinted>2013-10-30T09:20:09Z</cp:lastPrinted>
  <dcterms:created xsi:type="dcterms:W3CDTF">2012-07-03T08:08:55Z</dcterms:created>
  <dcterms:modified xsi:type="dcterms:W3CDTF">2013-11-27T09:54:13Z</dcterms:modified>
  <cp:category/>
  <cp:version/>
  <cp:contentType/>
  <cp:contentStatus/>
</cp:coreProperties>
</file>